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4.xml" ContentType="application/vnd.openxmlformats-officedocument.drawingml.chartshapes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5.xml" ContentType="application/vnd.openxmlformats-officedocument.drawingml.chartshapes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6.xml" ContentType="application/vnd.openxmlformats-officedocument.drawingml.chartshapes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9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10.xml" ContentType="application/vnd.openxmlformats-officedocument.drawingml.chartshapes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440" windowHeight="11040" tabRatio="874"/>
  </bookViews>
  <sheets>
    <sheet name="data" sheetId="1" r:id="rId1"/>
    <sheet name="Sheet2" sheetId="10" r:id="rId2"/>
    <sheet name="BeamPositionDeviation" sheetId="7" r:id="rId3"/>
    <sheet name="estimated resolving power" sheetId="3" r:id="rId4"/>
    <sheet name="moq" sheetId="4" r:id="rId5"/>
    <sheet name="Brho-C" sheetId="5" r:id="rId6"/>
    <sheet name="Sheet1" sheetId="6" r:id="rId7"/>
    <sheet name="Sheet3" sheetId="8" r:id="rId8"/>
    <sheet name="side band" sheetId="9" r:id="rId9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7" i="1" l="1"/>
  <c r="F37" i="1" s="1"/>
  <c r="E44" i="1"/>
  <c r="F44" i="1" s="1"/>
  <c r="G44" i="1" s="1"/>
  <c r="Z44" i="1" s="1"/>
  <c r="E45" i="1"/>
  <c r="F45" i="1" s="1"/>
  <c r="E52" i="1"/>
  <c r="F52" i="1" s="1"/>
  <c r="E48" i="1"/>
  <c r="F48" i="1" s="1"/>
  <c r="G48" i="1" s="1"/>
  <c r="Z48" i="1" s="1"/>
  <c r="E40" i="1"/>
  <c r="F40" i="1" s="1"/>
  <c r="G40" i="1" s="1"/>
  <c r="Z40" i="1" s="1"/>
  <c r="E36" i="1"/>
  <c r="F36" i="1" s="1"/>
  <c r="E32" i="1"/>
  <c r="F32" i="1" s="1"/>
  <c r="G32" i="1" s="1"/>
  <c r="Z32" i="1" s="1"/>
  <c r="E47" i="1"/>
  <c r="F47" i="1" s="1"/>
  <c r="E46" i="1"/>
  <c r="F46" i="1" s="1"/>
  <c r="E39" i="1"/>
  <c r="F39" i="1" s="1"/>
  <c r="E38" i="1"/>
  <c r="F38" i="1" s="1"/>
  <c r="E31" i="1"/>
  <c r="F31" i="1" s="1"/>
  <c r="E30" i="1"/>
  <c r="F30" i="1" s="1"/>
  <c r="E29" i="1"/>
  <c r="F29" i="1" s="1"/>
  <c r="E23" i="1"/>
  <c r="F23" i="1" s="1"/>
  <c r="G23" i="1" s="1"/>
  <c r="Z23" i="1" s="1"/>
  <c r="V24" i="1"/>
  <c r="V25" i="1"/>
  <c r="V26" i="1"/>
  <c r="V27" i="1"/>
  <c r="V28" i="1"/>
  <c r="V29" i="1"/>
  <c r="V30" i="1"/>
  <c r="V31" i="1"/>
  <c r="V32" i="1"/>
  <c r="V33" i="1"/>
  <c r="V34" i="1"/>
  <c r="V35" i="1"/>
  <c r="V36" i="1"/>
  <c r="V37" i="1"/>
  <c r="V38" i="1"/>
  <c r="V39" i="1"/>
  <c r="V40" i="1"/>
  <c r="V41" i="1"/>
  <c r="V42" i="1"/>
  <c r="V43" i="1"/>
  <c r="V44" i="1"/>
  <c r="V45" i="1"/>
  <c r="V46" i="1"/>
  <c r="V47" i="1"/>
  <c r="V48" i="1"/>
  <c r="V49" i="1"/>
  <c r="V50" i="1"/>
  <c r="V51" i="1"/>
  <c r="V52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U41" i="1"/>
  <c r="U42" i="1"/>
  <c r="U43" i="1"/>
  <c r="U44" i="1"/>
  <c r="U45" i="1"/>
  <c r="U46" i="1"/>
  <c r="U47" i="1"/>
  <c r="U48" i="1"/>
  <c r="U49" i="1"/>
  <c r="U50" i="1"/>
  <c r="U51" i="1"/>
  <c r="U52" i="1"/>
  <c r="U23" i="1"/>
  <c r="U3" i="1"/>
  <c r="V23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  <c r="T50" i="1"/>
  <c r="T51" i="1"/>
  <c r="T52" i="1"/>
  <c r="T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22" i="1"/>
  <c r="E24" i="1"/>
  <c r="F24" i="1" s="1"/>
  <c r="G24" i="1" s="1"/>
  <c r="Z24" i="1" s="1"/>
  <c r="E25" i="1"/>
  <c r="F25" i="1" s="1"/>
  <c r="E26" i="1"/>
  <c r="F26" i="1" s="1"/>
  <c r="E27" i="1"/>
  <c r="F27" i="1" s="1"/>
  <c r="E28" i="1"/>
  <c r="F28" i="1" s="1"/>
  <c r="G28" i="1" s="1"/>
  <c r="Z28" i="1" s="1"/>
  <c r="E33" i="1"/>
  <c r="F33" i="1" s="1"/>
  <c r="E34" i="1"/>
  <c r="F34" i="1" s="1"/>
  <c r="E35" i="1"/>
  <c r="F35" i="1" s="1"/>
  <c r="E41" i="1"/>
  <c r="F41" i="1" s="1"/>
  <c r="E42" i="1"/>
  <c r="F42" i="1" s="1"/>
  <c r="E43" i="1"/>
  <c r="F43" i="1" s="1"/>
  <c r="E49" i="1"/>
  <c r="F49" i="1" s="1"/>
  <c r="E50" i="1"/>
  <c r="F50" i="1" s="1"/>
  <c r="E51" i="1"/>
  <c r="F51" i="1" s="1"/>
  <c r="E22" i="1"/>
  <c r="F22" i="1" s="1"/>
  <c r="O3" i="1"/>
  <c r="O4" i="1"/>
  <c r="O5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" i="1"/>
  <c r="G38" i="1" l="1"/>
  <c r="Z38" i="1" s="1"/>
  <c r="G37" i="1"/>
  <c r="Z37" i="1" s="1"/>
  <c r="I40" i="1"/>
  <c r="K40" i="1" s="1"/>
  <c r="W40" i="1"/>
  <c r="W23" i="1"/>
  <c r="I23" i="1"/>
  <c r="K23" i="1" s="1"/>
  <c r="J24" i="1"/>
  <c r="AA24" i="1" s="1"/>
  <c r="AB24" i="1" s="1"/>
  <c r="AC24" i="1" s="1"/>
  <c r="W48" i="1"/>
  <c r="I48" i="1"/>
  <c r="I32" i="1"/>
  <c r="W32" i="1"/>
  <c r="G45" i="1"/>
  <c r="Z45" i="1" s="1"/>
  <c r="G30" i="1"/>
  <c r="Z30" i="1" s="1"/>
  <c r="G29" i="1"/>
  <c r="Z29" i="1" s="1"/>
  <c r="G50" i="1"/>
  <c r="Z50" i="1" s="1"/>
  <c r="G34" i="1"/>
  <c r="Z34" i="1" s="1"/>
  <c r="I44" i="1"/>
  <c r="K44" i="1" s="1"/>
  <c r="W44" i="1"/>
  <c r="W28" i="1"/>
  <c r="I28" i="1"/>
  <c r="K28" i="1" s="1"/>
  <c r="W24" i="1"/>
  <c r="I24" i="1"/>
  <c r="K24" i="1" s="1"/>
  <c r="G46" i="1"/>
  <c r="Z46" i="1" s="1"/>
  <c r="G42" i="1"/>
  <c r="Z42" i="1" s="1"/>
  <c r="G26" i="1"/>
  <c r="Z26" i="1" s="1"/>
  <c r="G49" i="1"/>
  <c r="Z49" i="1" s="1"/>
  <c r="G41" i="1"/>
  <c r="Z41" i="1" s="1"/>
  <c r="G33" i="1"/>
  <c r="Z33" i="1" s="1"/>
  <c r="G25" i="1"/>
  <c r="Z25" i="1" s="1"/>
  <c r="G47" i="1"/>
  <c r="Z47" i="1" s="1"/>
  <c r="G39" i="1"/>
  <c r="Z39" i="1" s="1"/>
  <c r="G31" i="1"/>
  <c r="Z31" i="1" s="1"/>
  <c r="K48" i="1"/>
  <c r="K32" i="1"/>
  <c r="G52" i="1"/>
  <c r="Z52" i="1" s="1"/>
  <c r="G36" i="1"/>
  <c r="Z36" i="1" s="1"/>
  <c r="G51" i="1"/>
  <c r="Z51" i="1" s="1"/>
  <c r="G43" i="1"/>
  <c r="Z43" i="1" s="1"/>
  <c r="G35" i="1"/>
  <c r="Z35" i="1" s="1"/>
  <c r="G27" i="1"/>
  <c r="Z27" i="1" s="1"/>
  <c r="G22" i="1"/>
  <c r="Z22" i="1" s="1"/>
  <c r="X10" i="10"/>
  <c r="J49" i="1" l="1"/>
  <c r="AA49" i="1" s="1"/>
  <c r="AB49" i="1" s="1"/>
  <c r="AC49" i="1" s="1"/>
  <c r="Y24" i="1"/>
  <c r="Y48" i="1"/>
  <c r="Y28" i="1"/>
  <c r="AE24" i="1"/>
  <c r="AF24" i="1" s="1"/>
  <c r="Y23" i="1"/>
  <c r="Y44" i="1"/>
  <c r="Y32" i="1"/>
  <c r="Y40" i="1"/>
  <c r="J45" i="1"/>
  <c r="AA45" i="1" s="1"/>
  <c r="AB45" i="1" s="1"/>
  <c r="AC45" i="1" s="1"/>
  <c r="J41" i="1"/>
  <c r="AA41" i="1" s="1"/>
  <c r="AB41" i="1" s="1"/>
  <c r="AC41" i="1" s="1"/>
  <c r="W29" i="1"/>
  <c r="I29" i="1"/>
  <c r="K29" i="1" s="1"/>
  <c r="J30" i="1"/>
  <c r="AA30" i="1" s="1"/>
  <c r="AB30" i="1" s="1"/>
  <c r="AC30" i="1" s="1"/>
  <c r="I25" i="1"/>
  <c r="K25" i="1" s="1"/>
  <c r="J26" i="1"/>
  <c r="AA26" i="1" s="1"/>
  <c r="AB26" i="1" s="1"/>
  <c r="AC26" i="1" s="1"/>
  <c r="W25" i="1"/>
  <c r="J25" i="1"/>
  <c r="AA25" i="1" s="1"/>
  <c r="AB25" i="1" s="1"/>
  <c r="AC25" i="1" s="1"/>
  <c r="W43" i="1"/>
  <c r="I43" i="1"/>
  <c r="K43" i="1" s="1"/>
  <c r="J44" i="1"/>
  <c r="AA44" i="1" s="1"/>
  <c r="AB44" i="1" s="1"/>
  <c r="AC44" i="1" s="1"/>
  <c r="I33" i="1"/>
  <c r="K33" i="1" s="1"/>
  <c r="W33" i="1"/>
  <c r="J34" i="1"/>
  <c r="AA34" i="1" s="1"/>
  <c r="AB34" i="1" s="1"/>
  <c r="AC34" i="1" s="1"/>
  <c r="W47" i="1"/>
  <c r="J48" i="1"/>
  <c r="AA48" i="1" s="1"/>
  <c r="AB48" i="1" s="1"/>
  <c r="AC48" i="1" s="1"/>
  <c r="I47" i="1"/>
  <c r="K47" i="1" s="1"/>
  <c r="W45" i="1"/>
  <c r="I45" i="1"/>
  <c r="K45" i="1" s="1"/>
  <c r="J46" i="1"/>
  <c r="AA46" i="1" s="1"/>
  <c r="AB46" i="1" s="1"/>
  <c r="AC46" i="1" s="1"/>
  <c r="W52" i="1"/>
  <c r="Y52" i="1" s="1"/>
  <c r="I52" i="1"/>
  <c r="K52" i="1" s="1"/>
  <c r="W50" i="1"/>
  <c r="I50" i="1"/>
  <c r="K50" i="1" s="1"/>
  <c r="J51" i="1"/>
  <c r="AA51" i="1" s="1"/>
  <c r="AB51" i="1" s="1"/>
  <c r="AC51" i="1" s="1"/>
  <c r="W26" i="1"/>
  <c r="I26" i="1"/>
  <c r="K26" i="1" s="1"/>
  <c r="J27" i="1"/>
  <c r="AA27" i="1" s="1"/>
  <c r="AB27" i="1" s="1"/>
  <c r="AC27" i="1" s="1"/>
  <c r="I30" i="1"/>
  <c r="K30" i="1" s="1"/>
  <c r="W30" i="1"/>
  <c r="J31" i="1"/>
  <c r="AA31" i="1" s="1"/>
  <c r="AB31" i="1" s="1"/>
  <c r="AC31" i="1" s="1"/>
  <c r="W39" i="1"/>
  <c r="I39" i="1"/>
  <c r="K39" i="1" s="1"/>
  <c r="J40" i="1"/>
  <c r="AA40" i="1" s="1"/>
  <c r="AB40" i="1" s="1"/>
  <c r="AC40" i="1" s="1"/>
  <c r="J37" i="1"/>
  <c r="AA37" i="1" s="1"/>
  <c r="AB37" i="1" s="1"/>
  <c r="AC37" i="1" s="1"/>
  <c r="I36" i="1"/>
  <c r="K36" i="1" s="1"/>
  <c r="W36" i="1"/>
  <c r="I38" i="1"/>
  <c r="K38" i="1" s="1"/>
  <c r="J39" i="1"/>
  <c r="AA39" i="1" s="1"/>
  <c r="AB39" i="1" s="1"/>
  <c r="AC39" i="1" s="1"/>
  <c r="W38" i="1"/>
  <c r="W35" i="1"/>
  <c r="I35" i="1"/>
  <c r="K35" i="1" s="1"/>
  <c r="J36" i="1"/>
  <c r="AA36" i="1" s="1"/>
  <c r="AB36" i="1" s="1"/>
  <c r="AC36" i="1" s="1"/>
  <c r="W31" i="1"/>
  <c r="J32" i="1"/>
  <c r="AA32" i="1" s="1"/>
  <c r="AB32" i="1" s="1"/>
  <c r="AC32" i="1" s="1"/>
  <c r="I31" i="1"/>
  <c r="K31" i="1" s="1"/>
  <c r="W51" i="1"/>
  <c r="I51" i="1"/>
  <c r="K51" i="1" s="1"/>
  <c r="J52" i="1"/>
  <c r="AA52" i="1" s="1"/>
  <c r="AB52" i="1" s="1"/>
  <c r="AC52" i="1" s="1"/>
  <c r="W42" i="1"/>
  <c r="I42" i="1"/>
  <c r="K42" i="1" s="1"/>
  <c r="J43" i="1"/>
  <c r="AA43" i="1" s="1"/>
  <c r="AB43" i="1" s="1"/>
  <c r="AC43" i="1" s="1"/>
  <c r="W34" i="1"/>
  <c r="I34" i="1"/>
  <c r="K34" i="1" s="1"/>
  <c r="J35" i="1"/>
  <c r="AA35" i="1" s="1"/>
  <c r="AB35" i="1" s="1"/>
  <c r="AC35" i="1" s="1"/>
  <c r="J38" i="1"/>
  <c r="AA38" i="1" s="1"/>
  <c r="AB38" i="1" s="1"/>
  <c r="AC38" i="1" s="1"/>
  <c r="W37" i="1"/>
  <c r="I37" i="1"/>
  <c r="K37" i="1" s="1"/>
  <c r="W41" i="1"/>
  <c r="AE41" i="1" s="1"/>
  <c r="AF41" i="1" s="1"/>
  <c r="I41" i="1"/>
  <c r="K41" i="1" s="1"/>
  <c r="J42" i="1"/>
  <c r="AA42" i="1" s="1"/>
  <c r="AB42" i="1" s="1"/>
  <c r="AC42" i="1" s="1"/>
  <c r="I22" i="1"/>
  <c r="K22" i="1" s="1"/>
  <c r="J23" i="1"/>
  <c r="AA23" i="1" s="1"/>
  <c r="AB23" i="1" s="1"/>
  <c r="AC23" i="1" s="1"/>
  <c r="W22" i="1"/>
  <c r="I49" i="1"/>
  <c r="K49" i="1" s="1"/>
  <c r="J50" i="1"/>
  <c r="AA50" i="1" s="1"/>
  <c r="AB50" i="1" s="1"/>
  <c r="AC50" i="1" s="1"/>
  <c r="W49" i="1"/>
  <c r="AE49" i="1" s="1"/>
  <c r="AF49" i="1" s="1"/>
  <c r="J29" i="1"/>
  <c r="AA29" i="1" s="1"/>
  <c r="AB29" i="1" s="1"/>
  <c r="AC29" i="1" s="1"/>
  <c r="J33" i="1"/>
  <c r="AA33" i="1" s="1"/>
  <c r="AB33" i="1" s="1"/>
  <c r="AC33" i="1" s="1"/>
  <c r="W27" i="1"/>
  <c r="I27" i="1"/>
  <c r="K27" i="1" s="1"/>
  <c r="J28" i="1"/>
  <c r="AA28" i="1" s="1"/>
  <c r="AB28" i="1" s="1"/>
  <c r="AC28" i="1" s="1"/>
  <c r="I46" i="1"/>
  <c r="K46" i="1" s="1"/>
  <c r="J47" i="1"/>
  <c r="AA47" i="1" s="1"/>
  <c r="AB47" i="1" s="1"/>
  <c r="AC47" i="1" s="1"/>
  <c r="W46" i="1"/>
  <c r="V3" i="1"/>
  <c r="V4" i="1"/>
  <c r="T2" i="1"/>
  <c r="E2" i="1"/>
  <c r="F2" i="1" s="1"/>
  <c r="AE43" i="1" l="1"/>
  <c r="AF43" i="1" s="1"/>
  <c r="Y42" i="1"/>
  <c r="Y45" i="1"/>
  <c r="AE46" i="1"/>
  <c r="AF46" i="1" s="1"/>
  <c r="AE30" i="1"/>
  <c r="AF30" i="1" s="1"/>
  <c r="Y29" i="1"/>
  <c r="AE23" i="1"/>
  <c r="AF23" i="1" s="1"/>
  <c r="Y22" i="1"/>
  <c r="AE39" i="1"/>
  <c r="AF39" i="1" s="1"/>
  <c r="Y38" i="1"/>
  <c r="AE40" i="1"/>
  <c r="AF40" i="1" s="1"/>
  <c r="Y39" i="1"/>
  <c r="AE36" i="1"/>
  <c r="AF36" i="1" s="1"/>
  <c r="Y35" i="1"/>
  <c r="AE44" i="1"/>
  <c r="AF44" i="1" s="1"/>
  <c r="Y43" i="1"/>
  <c r="AE48" i="1"/>
  <c r="AF48" i="1" s="1"/>
  <c r="Y47" i="1"/>
  <c r="AE29" i="1"/>
  <c r="AF29" i="1" s="1"/>
  <c r="AE52" i="1"/>
  <c r="AF52" i="1" s="1"/>
  <c r="Y51" i="1"/>
  <c r="Y50" i="1"/>
  <c r="AE51" i="1"/>
  <c r="AF51" i="1" s="1"/>
  <c r="AE26" i="1"/>
  <c r="AF26" i="1" s="1"/>
  <c r="Y25" i="1"/>
  <c r="AE28" i="1"/>
  <c r="AF28" i="1" s="1"/>
  <c r="Y27" i="1"/>
  <c r="AE31" i="1"/>
  <c r="AF31" i="1" s="1"/>
  <c r="Y30" i="1"/>
  <c r="Y26" i="1"/>
  <c r="AE27" i="1"/>
  <c r="AF27" i="1" s="1"/>
  <c r="Y37" i="1"/>
  <c r="AE38" i="1"/>
  <c r="AF38" i="1" s="1"/>
  <c r="AE35" i="1"/>
  <c r="AF35" i="1" s="1"/>
  <c r="Y34" i="1"/>
  <c r="Y33" i="1"/>
  <c r="AE34" i="1"/>
  <c r="AF34" i="1" s="1"/>
  <c r="AE33" i="1"/>
  <c r="AF33" i="1" s="1"/>
  <c r="Y36" i="1"/>
  <c r="AE37" i="1"/>
  <c r="AF37" i="1" s="1"/>
  <c r="AE32" i="1"/>
  <c r="AF32" i="1" s="1"/>
  <c r="Y31" i="1"/>
  <c r="AE47" i="1"/>
  <c r="AF47" i="1" s="1"/>
  <c r="Y46" i="1"/>
  <c r="AE50" i="1"/>
  <c r="AF50" i="1" s="1"/>
  <c r="Y49" i="1"/>
  <c r="Y41" i="1"/>
  <c r="AE42" i="1"/>
  <c r="AF42" i="1" s="1"/>
  <c r="AE45" i="1"/>
  <c r="AF45" i="1" s="1"/>
  <c r="AE25" i="1"/>
  <c r="AF25" i="1" s="1"/>
  <c r="N2" i="9"/>
  <c r="J2" i="9"/>
  <c r="H2" i="9"/>
  <c r="I2" i="9"/>
  <c r="M2" i="9"/>
  <c r="L2" i="9"/>
  <c r="F2" i="9" l="1"/>
  <c r="D2" i="9"/>
  <c r="A2" i="9"/>
  <c r="B2" i="9"/>
  <c r="C2" i="9" l="1"/>
  <c r="AM4" i="1"/>
  <c r="AM5" i="1"/>
  <c r="AM6" i="1"/>
  <c r="AM7" i="1"/>
  <c r="AM8" i="1"/>
  <c r="AM9" i="1"/>
  <c r="AM10" i="1"/>
  <c r="AM11" i="1"/>
  <c r="AM12" i="1"/>
  <c r="AM13" i="1"/>
  <c r="AM14" i="1"/>
  <c r="AM15" i="1"/>
  <c r="AM16" i="1"/>
  <c r="AM17" i="1"/>
  <c r="AM18" i="1"/>
  <c r="AM19" i="1"/>
  <c r="AM20" i="1"/>
  <c r="AM3" i="1"/>
  <c r="AM2" i="1"/>
  <c r="AK4" i="1"/>
  <c r="AK5" i="1"/>
  <c r="AK6" i="1"/>
  <c r="AK7" i="1"/>
  <c r="AK8" i="1"/>
  <c r="AK9" i="1"/>
  <c r="AK10" i="1"/>
  <c r="AK11" i="1"/>
  <c r="AK12" i="1"/>
  <c r="AK13" i="1"/>
  <c r="AK14" i="1"/>
  <c r="AK15" i="1"/>
  <c r="AK16" i="1"/>
  <c r="AK17" i="1"/>
  <c r="AK18" i="1"/>
  <c r="AK19" i="1"/>
  <c r="AK20" i="1"/>
  <c r="AK3" i="1"/>
  <c r="W21" i="3" l="1"/>
  <c r="U21" i="3"/>
  <c r="R21" i="3"/>
  <c r="Z21" i="3" s="1"/>
  <c r="Q21" i="3"/>
  <c r="M21" i="3"/>
  <c r="X21" i="3" s="1"/>
  <c r="K21" i="3"/>
  <c r="F21" i="3"/>
  <c r="G21" i="3" s="1"/>
  <c r="N21" i="3" s="1"/>
  <c r="C21" i="3"/>
  <c r="V21" i="3" s="1"/>
  <c r="W20" i="3"/>
  <c r="U20" i="3"/>
  <c r="R20" i="3"/>
  <c r="Z20" i="3" s="1"/>
  <c r="Q20" i="3"/>
  <c r="M20" i="3"/>
  <c r="X20" i="3" s="1"/>
  <c r="K20" i="3"/>
  <c r="F20" i="3"/>
  <c r="G20" i="3" s="1"/>
  <c r="N20" i="3" s="1"/>
  <c r="C20" i="3"/>
  <c r="V20" i="3" s="1"/>
  <c r="W19" i="3"/>
  <c r="V19" i="3"/>
  <c r="U19" i="3"/>
  <c r="R19" i="3"/>
  <c r="Z19" i="3" s="1"/>
  <c r="Q19" i="3"/>
  <c r="M19" i="3"/>
  <c r="X19" i="3" s="1"/>
  <c r="K19" i="3"/>
  <c r="F19" i="3"/>
  <c r="G19" i="3" s="1"/>
  <c r="N19" i="3" s="1"/>
  <c r="W18" i="3"/>
  <c r="V18" i="3"/>
  <c r="U18" i="3"/>
  <c r="R18" i="3"/>
  <c r="Z18" i="3" s="1"/>
  <c r="Q18" i="3"/>
  <c r="M18" i="3"/>
  <c r="X18" i="3" s="1"/>
  <c r="K18" i="3"/>
  <c r="F18" i="3"/>
  <c r="G18" i="3" s="1"/>
  <c r="N18" i="3" s="1"/>
  <c r="W17" i="3"/>
  <c r="V17" i="3"/>
  <c r="U17" i="3"/>
  <c r="Q17" i="3"/>
  <c r="M17" i="3"/>
  <c r="X17" i="3" s="1"/>
  <c r="K17" i="3"/>
  <c r="F17" i="3"/>
  <c r="G17" i="3" s="1"/>
  <c r="N17" i="3" s="1"/>
  <c r="W16" i="3"/>
  <c r="V16" i="3"/>
  <c r="U16" i="3"/>
  <c r="Q16" i="3"/>
  <c r="K16" i="3"/>
  <c r="M16" i="3" s="1"/>
  <c r="G16" i="3"/>
  <c r="F16" i="3"/>
  <c r="W14" i="3"/>
  <c r="U14" i="3"/>
  <c r="Q14" i="3"/>
  <c r="M14" i="3"/>
  <c r="X14" i="3" s="1"/>
  <c r="K14" i="3"/>
  <c r="F14" i="3"/>
  <c r="G14" i="3" s="1"/>
  <c r="N14" i="3" s="1"/>
  <c r="C14" i="3"/>
  <c r="V14" i="3" s="1"/>
  <c r="W13" i="3"/>
  <c r="U13" i="3"/>
  <c r="Q13" i="3"/>
  <c r="M13" i="3"/>
  <c r="X13" i="3" s="1"/>
  <c r="K13" i="3"/>
  <c r="F13" i="3"/>
  <c r="G13" i="3" s="1"/>
  <c r="N13" i="3" s="1"/>
  <c r="C13" i="3"/>
  <c r="V13" i="3" s="1"/>
  <c r="W12" i="3"/>
  <c r="V12" i="3"/>
  <c r="U12" i="3"/>
  <c r="Q12" i="3"/>
  <c r="M12" i="3"/>
  <c r="X12" i="3" s="1"/>
  <c r="K12" i="3"/>
  <c r="F12" i="3"/>
  <c r="G12" i="3" s="1"/>
  <c r="N12" i="3" s="1"/>
  <c r="W11" i="3"/>
  <c r="V11" i="3"/>
  <c r="U11" i="3"/>
  <c r="Q11" i="3"/>
  <c r="K11" i="3"/>
  <c r="M11" i="3" s="1"/>
  <c r="G11" i="3"/>
  <c r="F11" i="3"/>
  <c r="W10" i="3"/>
  <c r="V10" i="3"/>
  <c r="U10" i="3"/>
  <c r="Q10" i="3"/>
  <c r="K10" i="3"/>
  <c r="M10" i="3" s="1"/>
  <c r="G10" i="3"/>
  <c r="N10" i="3" s="1"/>
  <c r="F10" i="3"/>
  <c r="W9" i="3"/>
  <c r="V9" i="3"/>
  <c r="U9" i="3"/>
  <c r="Q9" i="3"/>
  <c r="K9" i="3"/>
  <c r="M9" i="3" s="1"/>
  <c r="F9" i="3"/>
  <c r="G9" i="3" s="1"/>
  <c r="V7" i="3"/>
  <c r="V6" i="3"/>
  <c r="V5" i="3"/>
  <c r="V4" i="3"/>
  <c r="V3" i="3"/>
  <c r="V2" i="3"/>
  <c r="W6" i="3"/>
  <c r="U6" i="3"/>
  <c r="W7" i="3"/>
  <c r="U7" i="3"/>
  <c r="W5" i="3"/>
  <c r="U5" i="3"/>
  <c r="W4" i="3"/>
  <c r="U4" i="3"/>
  <c r="W3" i="3"/>
  <c r="U3" i="3"/>
  <c r="X1" i="3"/>
  <c r="W2" i="3"/>
  <c r="U2" i="3"/>
  <c r="F7" i="3"/>
  <c r="F6" i="3"/>
  <c r="G6" i="3" s="1"/>
  <c r="N6" i="3" s="1"/>
  <c r="Y6" i="3" s="1"/>
  <c r="F5" i="3"/>
  <c r="F4" i="3"/>
  <c r="F3" i="3"/>
  <c r="F2" i="3"/>
  <c r="C7" i="3"/>
  <c r="C6" i="3"/>
  <c r="Q7" i="3"/>
  <c r="K7" i="3"/>
  <c r="M7" i="3" s="1"/>
  <c r="R7" i="3" s="1"/>
  <c r="Z7" i="3" s="1"/>
  <c r="G7" i="3"/>
  <c r="N7" i="3" s="1"/>
  <c r="S7" i="3" s="1"/>
  <c r="AA7" i="3" s="1"/>
  <c r="Q6" i="3"/>
  <c r="K6" i="3"/>
  <c r="M6" i="3" s="1"/>
  <c r="X6" i="3" s="1"/>
  <c r="G4" i="3"/>
  <c r="R4" i="3"/>
  <c r="Z4" i="3" s="1"/>
  <c r="K5" i="3"/>
  <c r="M5" i="3" s="1"/>
  <c r="K3" i="3"/>
  <c r="M3" i="3" s="1"/>
  <c r="R3" i="3" s="1"/>
  <c r="Z3" i="3" s="1"/>
  <c r="K2" i="3"/>
  <c r="M2" i="3" s="1"/>
  <c r="R2" i="3" s="1"/>
  <c r="Z2" i="3" s="1"/>
  <c r="K4" i="3"/>
  <c r="M4" i="3" s="1"/>
  <c r="X4" i="3" s="1"/>
  <c r="Q2" i="3"/>
  <c r="Y17" i="3" l="1"/>
  <c r="X16" i="3"/>
  <c r="R16" i="3"/>
  <c r="Z16" i="3" s="1"/>
  <c r="N16" i="3"/>
  <c r="Y21" i="3"/>
  <c r="S21" i="3"/>
  <c r="AA21" i="3" s="1"/>
  <c r="Y19" i="3"/>
  <c r="S19" i="3"/>
  <c r="AA19" i="3" s="1"/>
  <c r="S18" i="3"/>
  <c r="AA18" i="3" s="1"/>
  <c r="Y18" i="3"/>
  <c r="Y20" i="3"/>
  <c r="S20" i="3"/>
  <c r="AA20" i="3" s="1"/>
  <c r="R17" i="3"/>
  <c r="Z17" i="3" s="1"/>
  <c r="R9" i="3"/>
  <c r="Z9" i="3" s="1"/>
  <c r="X9" i="3"/>
  <c r="Y13" i="3"/>
  <c r="X11" i="3"/>
  <c r="R11" i="3"/>
  <c r="Z11" i="3" s="1"/>
  <c r="N11" i="3"/>
  <c r="Y14" i="3"/>
  <c r="Y12" i="3"/>
  <c r="Y10" i="3"/>
  <c r="N9" i="3"/>
  <c r="R10" i="3"/>
  <c r="Z10" i="3" s="1"/>
  <c r="X10" i="3"/>
  <c r="R12" i="3"/>
  <c r="Z12" i="3" s="1"/>
  <c r="R13" i="3"/>
  <c r="Z13" i="3" s="1"/>
  <c r="R14" i="3"/>
  <c r="Z14" i="3" s="1"/>
  <c r="X5" i="3"/>
  <c r="R5" i="3"/>
  <c r="Z5" i="3" s="1"/>
  <c r="N4" i="3"/>
  <c r="Y4" i="3" s="1"/>
  <c r="X3" i="3"/>
  <c r="X2" i="3"/>
  <c r="X7" i="3"/>
  <c r="Y7" i="3"/>
  <c r="R6" i="3"/>
  <c r="Q5" i="3"/>
  <c r="Q4" i="3"/>
  <c r="Q3" i="3"/>
  <c r="Y16" i="3" l="1"/>
  <c r="S16" i="3"/>
  <c r="AA16" i="3" s="1"/>
  <c r="S17" i="3"/>
  <c r="AA17" i="3" s="1"/>
  <c r="S14" i="3"/>
  <c r="AA14" i="3" s="1"/>
  <c r="S13" i="3"/>
  <c r="AA13" i="3" s="1"/>
  <c r="S12" i="3"/>
  <c r="AA12" i="3" s="1"/>
  <c r="S9" i="3"/>
  <c r="AA9" i="3" s="1"/>
  <c r="Y9" i="3"/>
  <c r="S11" i="3"/>
  <c r="AA11" i="3" s="1"/>
  <c r="Y11" i="3"/>
  <c r="S10" i="3"/>
  <c r="AA10" i="3" s="1"/>
  <c r="S6" i="3"/>
  <c r="AA6" i="3" s="1"/>
  <c r="Z6" i="3"/>
  <c r="G5" i="3"/>
  <c r="N5" i="3" s="1"/>
  <c r="S5" i="3" l="1"/>
  <c r="AA5" i="3" s="1"/>
  <c r="Y5" i="3"/>
  <c r="G2" i="1" l="1"/>
  <c r="W2" i="1" s="1"/>
  <c r="S4" i="3"/>
  <c r="AA4" i="3" s="1"/>
  <c r="AL3" i="1" l="1"/>
  <c r="C17" i="4" l="1"/>
  <c r="C8" i="4"/>
  <c r="C15" i="4"/>
  <c r="C10" i="4"/>
  <c r="D8" i="4"/>
  <c r="C9" i="4"/>
  <c r="C4" i="4"/>
  <c r="B10" i="4"/>
  <c r="B9" i="4"/>
  <c r="B8" i="4"/>
  <c r="B12" i="4" s="1"/>
  <c r="B4" i="4"/>
  <c r="C12" i="4" l="1"/>
  <c r="B3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" i="1"/>
  <c r="D12" i="4" l="1"/>
  <c r="E17" i="4"/>
  <c r="E20" i="1"/>
  <c r="E4" i="1"/>
  <c r="E18" i="1"/>
  <c r="E13" i="1"/>
  <c r="E3" i="1"/>
  <c r="E12" i="1"/>
  <c r="E6" i="1"/>
  <c r="E14" i="1"/>
  <c r="E10" i="1"/>
  <c r="E5" i="1"/>
  <c r="E19" i="1"/>
  <c r="E11" i="1"/>
  <c r="E16" i="1"/>
  <c r="E8" i="1"/>
  <c r="E17" i="1"/>
  <c r="E9" i="1"/>
  <c r="E15" i="1"/>
  <c r="E7" i="1"/>
  <c r="G3" i="3"/>
  <c r="N3" i="3" s="1"/>
  <c r="S3" i="3" l="1"/>
  <c r="AA3" i="3" s="1"/>
  <c r="Y3" i="3"/>
  <c r="G2" i="3"/>
  <c r="N2" i="3" s="1"/>
  <c r="Z2" i="1"/>
  <c r="S2" i="3" l="1"/>
  <c r="AA2" i="3" s="1"/>
  <c r="Y2" i="3"/>
  <c r="V20" i="1"/>
  <c r="U20" i="1"/>
  <c r="U18" i="1"/>
  <c r="U9" i="1"/>
  <c r="U16" i="1"/>
  <c r="U15" i="1"/>
  <c r="V12" i="1"/>
  <c r="U12" i="1"/>
  <c r="U4" i="1"/>
  <c r="U19" i="1"/>
  <c r="U11" i="1"/>
  <c r="U10" i="1"/>
  <c r="U17" i="1"/>
  <c r="U8" i="1"/>
  <c r="U7" i="1"/>
  <c r="U14" i="1"/>
  <c r="U6" i="1"/>
  <c r="U13" i="1"/>
  <c r="U5" i="1"/>
  <c r="V17" i="1"/>
  <c r="V9" i="1"/>
  <c r="V5" i="1"/>
  <c r="V11" i="1"/>
  <c r="V18" i="1"/>
  <c r="V10" i="1"/>
  <c r="V16" i="1"/>
  <c r="V8" i="1"/>
  <c r="V15" i="1"/>
  <c r="V7" i="1"/>
  <c r="Q2" i="1"/>
  <c r="V14" i="1"/>
  <c r="V6" i="1"/>
  <c r="V19" i="1"/>
  <c r="V13" i="1"/>
  <c r="Q19" i="1"/>
  <c r="Q11" i="1"/>
  <c r="Q3" i="1"/>
  <c r="Q10" i="1"/>
  <c r="Q17" i="1"/>
  <c r="Q9" i="1"/>
  <c r="Q7" i="1"/>
  <c r="Q16" i="1"/>
  <c r="Q14" i="1"/>
  <c r="Q6" i="1"/>
  <c r="Q18" i="1"/>
  <c r="Q8" i="1"/>
  <c r="Q15" i="1"/>
  <c r="Q13" i="1"/>
  <c r="Q5" i="1"/>
  <c r="Q20" i="1"/>
  <c r="Q12" i="1"/>
  <c r="Q4" i="1"/>
  <c r="I2" i="1"/>
  <c r="K2" i="1" s="1"/>
  <c r="R2" i="1"/>
  <c r="T20" i="1"/>
  <c r="T12" i="1"/>
  <c r="T15" i="1"/>
  <c r="F14" i="1"/>
  <c r="G14" i="1" s="1"/>
  <c r="F15" i="1"/>
  <c r="G15" i="1" s="1"/>
  <c r="F13" i="1"/>
  <c r="G13" i="1" s="1"/>
  <c r="F16" i="1"/>
  <c r="G16" i="1" s="1"/>
  <c r="F5" i="1"/>
  <c r="G5" i="1" s="1"/>
  <c r="W5" i="1" s="1"/>
  <c r="F4" i="1"/>
  <c r="G4" i="1" s="1"/>
  <c r="F20" i="1"/>
  <c r="G20" i="1" s="1"/>
  <c r="T4" i="1"/>
  <c r="F3" i="1"/>
  <c r="T18" i="1"/>
  <c r="F6" i="1"/>
  <c r="G6" i="1" s="1"/>
  <c r="F8" i="1"/>
  <c r="G8" i="1" s="1"/>
  <c r="T7" i="1"/>
  <c r="F19" i="1"/>
  <c r="G19" i="1" s="1"/>
  <c r="F9" i="1"/>
  <c r="G9" i="1" s="1"/>
  <c r="T10" i="1"/>
  <c r="T6" i="1"/>
  <c r="T14" i="1"/>
  <c r="T8" i="1"/>
  <c r="T16" i="1"/>
  <c r="T3" i="1"/>
  <c r="T11" i="1"/>
  <c r="T19" i="1"/>
  <c r="T9" i="1"/>
  <c r="T17" i="1"/>
  <c r="T5" i="1"/>
  <c r="T13" i="1"/>
  <c r="F10" i="1"/>
  <c r="F11" i="1"/>
  <c r="F17" i="1"/>
  <c r="F7" i="1"/>
  <c r="F12" i="1"/>
  <c r="F18" i="1"/>
  <c r="Z8" i="1" l="1"/>
  <c r="W8" i="1"/>
  <c r="Z13" i="1"/>
  <c r="W13" i="1"/>
  <c r="AL14" i="1" s="1"/>
  <c r="Z14" i="1"/>
  <c r="W14" i="1"/>
  <c r="AL15" i="1" s="1"/>
  <c r="Z16" i="1"/>
  <c r="W16" i="1"/>
  <c r="AL17" i="1" s="1"/>
  <c r="Z15" i="1"/>
  <c r="W15" i="1"/>
  <c r="AL16" i="1" s="1"/>
  <c r="Z20" i="1"/>
  <c r="W20" i="1"/>
  <c r="Z6" i="1"/>
  <c r="W6" i="1"/>
  <c r="AL7" i="1" s="1"/>
  <c r="Z9" i="1"/>
  <c r="W9" i="1"/>
  <c r="AL10" i="1" s="1"/>
  <c r="Z19" i="1"/>
  <c r="W19" i="1"/>
  <c r="Z4" i="1"/>
  <c r="W4" i="1"/>
  <c r="R15" i="1"/>
  <c r="G3" i="1"/>
  <c r="J6" i="1"/>
  <c r="Z5" i="1"/>
  <c r="J5" i="1"/>
  <c r="AA5" i="1" s="1"/>
  <c r="J20" i="1"/>
  <c r="J16" i="1"/>
  <c r="J14" i="1"/>
  <c r="AA14" i="1" s="1"/>
  <c r="AD14" i="1" s="1"/>
  <c r="J9" i="1"/>
  <c r="J15" i="1"/>
  <c r="AA15" i="1" s="1"/>
  <c r="AD15" i="1" s="1"/>
  <c r="I5" i="1"/>
  <c r="K5" i="1" s="1"/>
  <c r="I20" i="1"/>
  <c r="K20" i="1" s="1"/>
  <c r="I4" i="1"/>
  <c r="K4" i="1" s="1"/>
  <c r="I13" i="1"/>
  <c r="K13" i="1" s="1"/>
  <c r="Y2" i="1"/>
  <c r="R9" i="1"/>
  <c r="AL6" i="1"/>
  <c r="R20" i="1"/>
  <c r="I16" i="1"/>
  <c r="K16" i="1" s="1"/>
  <c r="I15" i="1"/>
  <c r="K15" i="1" s="1"/>
  <c r="I19" i="1"/>
  <c r="K19" i="1" s="1"/>
  <c r="AL20" i="1"/>
  <c r="I8" i="1"/>
  <c r="K8" i="1" s="1"/>
  <c r="AL9" i="1"/>
  <c r="R5" i="1"/>
  <c r="R8" i="1"/>
  <c r="I6" i="1"/>
  <c r="K6" i="1" s="1"/>
  <c r="I14" i="1"/>
  <c r="R4" i="1"/>
  <c r="I9" i="1"/>
  <c r="K9" i="1" s="1"/>
  <c r="R14" i="1"/>
  <c r="R13" i="1"/>
  <c r="R6" i="1"/>
  <c r="R16" i="1"/>
  <c r="R3" i="1"/>
  <c r="R19" i="1"/>
  <c r="G10" i="1"/>
  <c r="R10" i="1"/>
  <c r="G12" i="1"/>
  <c r="R12" i="1"/>
  <c r="G7" i="1"/>
  <c r="W7" i="1" s="1"/>
  <c r="R7" i="1"/>
  <c r="G11" i="1"/>
  <c r="R11" i="1"/>
  <c r="G18" i="1"/>
  <c r="R18" i="1"/>
  <c r="G17" i="1"/>
  <c r="W17" i="1" s="1"/>
  <c r="R17" i="1"/>
  <c r="Z10" i="1" l="1"/>
  <c r="W10" i="1"/>
  <c r="J3" i="1"/>
  <c r="AA3" i="1" s="1"/>
  <c r="AB3" i="1" s="1"/>
  <c r="AC3" i="1" s="1"/>
  <c r="W3" i="1"/>
  <c r="Z18" i="1"/>
  <c r="W18" i="1"/>
  <c r="Z11" i="1"/>
  <c r="W11" i="1"/>
  <c r="AL12" i="1" s="1"/>
  <c r="Z12" i="1"/>
  <c r="W12" i="1"/>
  <c r="J4" i="1"/>
  <c r="AA4" i="1" s="1"/>
  <c r="AB4" i="1" s="1"/>
  <c r="AC4" i="1" s="1"/>
  <c r="I3" i="1"/>
  <c r="K3" i="1" s="1"/>
  <c r="Z3" i="1"/>
  <c r="AH4" i="1" s="1"/>
  <c r="AL5" i="1"/>
  <c r="AH3" i="1"/>
  <c r="AL4" i="1"/>
  <c r="AH14" i="1"/>
  <c r="AH5" i="1"/>
  <c r="AH15" i="1"/>
  <c r="Y16" i="1"/>
  <c r="Y14" i="1"/>
  <c r="AE15" i="1"/>
  <c r="AF15" i="1" s="1"/>
  <c r="Y19" i="1"/>
  <c r="AE20" i="1"/>
  <c r="AF20" i="1" s="1"/>
  <c r="Y6" i="1"/>
  <c r="Y4" i="1"/>
  <c r="AE5" i="1"/>
  <c r="AF5" i="1" s="1"/>
  <c r="Y5" i="1"/>
  <c r="AE6" i="1"/>
  <c r="AF6" i="1" s="1"/>
  <c r="Y9" i="1"/>
  <c r="Y8" i="1"/>
  <c r="AE9" i="1"/>
  <c r="AF9" i="1" s="1"/>
  <c r="Y15" i="1"/>
  <c r="AE16" i="1"/>
  <c r="AF16" i="1" s="1"/>
  <c r="Y20" i="1"/>
  <c r="Y13" i="1"/>
  <c r="AE14" i="1"/>
  <c r="AF14" i="1" s="1"/>
  <c r="J17" i="1"/>
  <c r="AA17" i="1" s="1"/>
  <c r="AD17" i="1" s="1"/>
  <c r="Z17" i="1"/>
  <c r="J7" i="1"/>
  <c r="AA7" i="1" s="1"/>
  <c r="AD7" i="1" s="1"/>
  <c r="Z7" i="1"/>
  <c r="AB5" i="1"/>
  <c r="AC5" i="1" s="1"/>
  <c r="AD5" i="1"/>
  <c r="J18" i="1"/>
  <c r="AA18" i="1" s="1"/>
  <c r="AD18" i="1" s="1"/>
  <c r="J8" i="1"/>
  <c r="AA8" i="1" s="1"/>
  <c r="AD8" i="1" s="1"/>
  <c r="J11" i="1"/>
  <c r="AA11" i="1" s="1"/>
  <c r="AD11" i="1" s="1"/>
  <c r="J10" i="1"/>
  <c r="AA10" i="1" s="1"/>
  <c r="AD10" i="1" s="1"/>
  <c r="J19" i="1"/>
  <c r="AA19" i="1" s="1"/>
  <c r="J13" i="1"/>
  <c r="AA13" i="1" s="1"/>
  <c r="AD13" i="1" s="1"/>
  <c r="J12" i="1"/>
  <c r="AA12" i="1" s="1"/>
  <c r="AD12" i="1" s="1"/>
  <c r="AA20" i="1"/>
  <c r="AD20" i="1" s="1"/>
  <c r="AL18" i="1"/>
  <c r="AA16" i="1"/>
  <c r="AD16" i="1" s="1"/>
  <c r="AL11" i="1"/>
  <c r="AA9" i="1"/>
  <c r="AD9" i="1" s="1"/>
  <c r="AL8" i="1"/>
  <c r="AA6" i="1"/>
  <c r="AD6" i="1" s="1"/>
  <c r="AB14" i="1"/>
  <c r="AC14" i="1" s="1"/>
  <c r="K14" i="1"/>
  <c r="I17" i="1"/>
  <c r="I10" i="1"/>
  <c r="I11" i="1"/>
  <c r="I7" i="1"/>
  <c r="I18" i="1"/>
  <c r="I12" i="1"/>
  <c r="AE3" i="1" l="1"/>
  <c r="AF3" i="1" s="1"/>
  <c r="Y3" i="1"/>
  <c r="AD3" i="1"/>
  <c r="AD4" i="1"/>
  <c r="AE4" i="1"/>
  <c r="AF4" i="1" s="1"/>
  <c r="AH13" i="1"/>
  <c r="AI13" i="1" s="1"/>
  <c r="AL13" i="1"/>
  <c r="AI3" i="1"/>
  <c r="AG3" i="1"/>
  <c r="AJ3" i="1" s="1"/>
  <c r="AH19" i="1"/>
  <c r="AI19" i="1" s="1"/>
  <c r="AL19" i="1"/>
  <c r="AI5" i="1"/>
  <c r="AG5" i="1"/>
  <c r="AJ5" i="1" s="1"/>
  <c r="AI4" i="1"/>
  <c r="AG4" i="1"/>
  <c r="AJ4" i="1" s="1"/>
  <c r="AI15" i="1"/>
  <c r="AG15" i="1"/>
  <c r="AJ15" i="1" s="1"/>
  <c r="AI14" i="1"/>
  <c r="AG14" i="1"/>
  <c r="AJ14" i="1" s="1"/>
  <c r="AH12" i="1"/>
  <c r="AH16" i="1"/>
  <c r="AE10" i="1"/>
  <c r="AF10" i="1" s="1"/>
  <c r="AH11" i="1"/>
  <c r="AH10" i="1"/>
  <c r="AH18" i="1"/>
  <c r="AH8" i="1"/>
  <c r="AH9" i="1"/>
  <c r="AH17" i="1"/>
  <c r="AH20" i="1"/>
  <c r="AH6" i="1"/>
  <c r="AH7" i="1"/>
  <c r="Y17" i="1"/>
  <c r="AE18" i="1"/>
  <c r="AF18" i="1" s="1"/>
  <c r="Y12" i="1"/>
  <c r="AE13" i="1"/>
  <c r="AF13" i="1" s="1"/>
  <c r="Y18" i="1"/>
  <c r="AE19" i="1"/>
  <c r="AF19" i="1" s="1"/>
  <c r="AE17" i="1"/>
  <c r="AF17" i="1" s="1"/>
  <c r="Y11" i="1"/>
  <c r="AE12" i="1"/>
  <c r="AF12" i="1" s="1"/>
  <c r="Y10" i="1"/>
  <c r="AE11" i="1"/>
  <c r="AF11" i="1" s="1"/>
  <c r="Y7" i="1"/>
  <c r="AE8" i="1"/>
  <c r="AF8" i="1" s="1"/>
  <c r="AE7" i="1"/>
  <c r="AF7" i="1" s="1"/>
  <c r="AB13" i="1"/>
  <c r="AC13" i="1" s="1"/>
  <c r="AB19" i="1"/>
  <c r="AC19" i="1" s="1"/>
  <c r="AD19" i="1"/>
  <c r="AB20" i="1"/>
  <c r="AC20" i="1" s="1"/>
  <c r="AB9" i="1"/>
  <c r="AC9" i="1" s="1"/>
  <c r="AB16" i="1"/>
  <c r="AC16" i="1" s="1"/>
  <c r="AB15" i="1"/>
  <c r="AC15" i="1" s="1"/>
  <c r="AB6" i="1"/>
  <c r="AC6" i="1" s="1"/>
  <c r="K10" i="1"/>
  <c r="K7" i="1"/>
  <c r="K11" i="1"/>
  <c r="AB8" i="1"/>
  <c r="AC8" i="1" s="1"/>
  <c r="K12" i="1"/>
  <c r="K17" i="1"/>
  <c r="K18" i="1"/>
  <c r="AG13" i="1" l="1"/>
  <c r="AJ13" i="1" s="1"/>
  <c r="AG19" i="1"/>
  <c r="AJ19" i="1" s="1"/>
  <c r="AI17" i="1"/>
  <c r="AG17" i="1"/>
  <c r="AJ17" i="1" s="1"/>
  <c r="AI9" i="1"/>
  <c r="AG9" i="1"/>
  <c r="AJ9" i="1" s="1"/>
  <c r="AI12" i="1"/>
  <c r="AG12" i="1"/>
  <c r="AJ12" i="1" s="1"/>
  <c r="AI8" i="1"/>
  <c r="AG8" i="1"/>
  <c r="AJ8" i="1" s="1"/>
  <c r="AI7" i="1"/>
  <c r="AG7" i="1"/>
  <c r="AJ7" i="1" s="1"/>
  <c r="AI10" i="1"/>
  <c r="AG10" i="1"/>
  <c r="AJ10" i="1" s="1"/>
  <c r="AI16" i="1"/>
  <c r="AG16" i="1"/>
  <c r="AJ16" i="1" s="1"/>
  <c r="AI18" i="1"/>
  <c r="AG18" i="1"/>
  <c r="AJ18" i="1" s="1"/>
  <c r="AI6" i="1"/>
  <c r="AG6" i="1"/>
  <c r="AJ6" i="1" s="1"/>
  <c r="AI11" i="1"/>
  <c r="AG11" i="1"/>
  <c r="AJ11" i="1" s="1"/>
  <c r="AI20" i="1"/>
  <c r="AG20" i="1"/>
  <c r="AJ20" i="1" s="1"/>
  <c r="AB12" i="1"/>
  <c r="AC12" i="1" s="1"/>
  <c r="AB18" i="1"/>
  <c r="AC18" i="1" s="1"/>
  <c r="AB17" i="1"/>
  <c r="AC17" i="1" s="1"/>
  <c r="AB7" i="1"/>
  <c r="AC7" i="1" s="1"/>
  <c r="AB11" i="1"/>
  <c r="AC11" i="1" s="1"/>
  <c r="AB10" i="1"/>
  <c r="AC10" i="1" s="1"/>
</calcChain>
</file>

<file path=xl/sharedStrings.xml><?xml version="1.0" encoding="utf-8"?>
<sst xmlns="http://schemas.openxmlformats.org/spreadsheetml/2006/main" count="236" uniqueCount="171">
  <si>
    <t>No.</t>
    <phoneticPr fontId="1" type="noConversion"/>
  </si>
  <si>
    <t>β</t>
    <phoneticPr fontId="1" type="noConversion"/>
  </si>
  <si>
    <t>γ</t>
    <phoneticPr fontId="1" type="noConversion"/>
  </si>
  <si>
    <t>df</t>
    <phoneticPr fontId="1" type="noConversion"/>
  </si>
  <si>
    <t>df/f</t>
    <phoneticPr fontId="1" type="noConversion"/>
  </si>
  <si>
    <t>m/dm</t>
    <phoneticPr fontId="1" type="noConversion"/>
  </si>
  <si>
    <t>area</t>
    <phoneticPr fontId="1" type="noConversion"/>
  </si>
  <si>
    <t>f-244.7328</t>
    <phoneticPr fontId="1" type="noConversion"/>
  </si>
  <si>
    <t>dm/m</t>
    <phoneticPr fontId="1" type="noConversion"/>
  </si>
  <si>
    <t>gtr</t>
    <phoneticPr fontId="1" type="noConversion"/>
  </si>
  <si>
    <t>β0</t>
    <phoneticPr fontId="1" type="noConversion"/>
  </si>
  <si>
    <t>f0</t>
    <phoneticPr fontId="1" type="noConversion"/>
  </si>
  <si>
    <t>(f-f0)/f0</t>
    <phoneticPr fontId="1" type="noConversion"/>
  </si>
  <si>
    <t>(p-p0)/p0</t>
    <phoneticPr fontId="1" type="noConversion"/>
  </si>
  <si>
    <t>C0</t>
    <phoneticPr fontId="1" type="noConversion"/>
  </si>
  <si>
    <t>C[m]</t>
    <phoneticPr fontId="1" type="noConversion"/>
  </si>
  <si>
    <t>(C-C0)/C0</t>
    <phoneticPr fontId="1" type="noConversion"/>
  </si>
  <si>
    <t>(β-β0)/β0</t>
    <phoneticPr fontId="1" type="noConversion"/>
  </si>
  <si>
    <t>αp</t>
    <phoneticPr fontId="1" type="noConversion"/>
  </si>
  <si>
    <t>dp/p</t>
    <phoneticPr fontId="1" type="noConversion"/>
  </si>
  <si>
    <t>(β1-β0)/β0</t>
    <phoneticPr fontId="1" type="noConversion"/>
  </si>
  <si>
    <t>(f1-f0)/f0</t>
    <phoneticPr fontId="1" type="noConversion"/>
  </si>
  <si>
    <t>f/HN</t>
    <phoneticPr fontId="1" type="noConversion"/>
  </si>
  <si>
    <t>V(EC) [kV]</t>
    <phoneticPr fontId="1" type="noConversion"/>
  </si>
  <si>
    <t>I(EC) [A]</t>
    <phoneticPr fontId="1" type="noConversion"/>
  </si>
  <si>
    <t>V_corr(EC) [kV]</t>
    <phoneticPr fontId="1" type="noConversion"/>
  </si>
  <si>
    <t>t[s]</t>
    <phoneticPr fontId="1" type="noConversion"/>
  </si>
  <si>
    <r>
      <t>γ</t>
    </r>
    <r>
      <rPr>
        <b/>
        <sz val="7.7"/>
        <color theme="1"/>
        <rFont val="等线"/>
        <family val="3"/>
        <charset val="134"/>
      </rPr>
      <t>t</t>
    </r>
    <phoneticPr fontId="1" type="noConversion"/>
  </si>
  <si>
    <r>
      <t>B</t>
    </r>
    <r>
      <rPr>
        <b/>
        <sz val="11"/>
        <color theme="1"/>
        <rFont val="等线"/>
        <family val="3"/>
        <charset val="134"/>
      </rPr>
      <t>ρ</t>
    </r>
    <r>
      <rPr>
        <b/>
        <sz val="9.35"/>
        <color theme="1"/>
        <rFont val="等线"/>
        <family val="3"/>
        <charset val="134"/>
      </rPr>
      <t>=m/q*β*γ</t>
    </r>
    <phoneticPr fontId="1" type="noConversion"/>
  </si>
  <si>
    <r>
      <rPr>
        <b/>
        <vertAlign val="superscript"/>
        <sz val="20"/>
        <color theme="1"/>
        <rFont val="等线"/>
        <family val="3"/>
        <charset val="134"/>
        <scheme val="minor"/>
      </rPr>
      <t>205</t>
    </r>
    <r>
      <rPr>
        <b/>
        <sz val="20"/>
        <color theme="1"/>
        <rFont val="等线"/>
        <family val="3"/>
        <charset val="134"/>
        <scheme val="minor"/>
      </rPr>
      <t>Tl</t>
    </r>
    <r>
      <rPr>
        <b/>
        <vertAlign val="superscript"/>
        <sz val="20"/>
        <color theme="1"/>
        <rFont val="等线"/>
        <family val="3"/>
        <charset val="134"/>
        <scheme val="minor"/>
      </rPr>
      <t>81+</t>
    </r>
    <phoneticPr fontId="16" type="noConversion"/>
  </si>
  <si>
    <t>Z</t>
    <phoneticPr fontId="16" type="noConversion"/>
  </si>
  <si>
    <t>A</t>
    <phoneticPr fontId="16" type="noConversion"/>
  </si>
  <si>
    <t>N</t>
    <phoneticPr fontId="16" type="noConversion"/>
  </si>
  <si>
    <t>Charge state</t>
    <phoneticPr fontId="16" type="noConversion"/>
  </si>
  <si>
    <t>Excitaiton energy [keV]</t>
    <phoneticPr fontId="16" type="noConversion"/>
  </si>
  <si>
    <t>Mass excess [AME2012,keV]</t>
    <phoneticPr fontId="16" type="noConversion"/>
  </si>
  <si>
    <t>1.Atomic mass  [keV]</t>
    <phoneticPr fontId="16" type="noConversion"/>
  </si>
  <si>
    <t>2.Eletrons mass [keV]</t>
    <phoneticPr fontId="16" type="noConversion"/>
  </si>
  <si>
    <t>3.Bing energy [keV]</t>
    <phoneticPr fontId="16" type="noConversion"/>
  </si>
  <si>
    <r>
      <t>4.B</t>
    </r>
    <r>
      <rPr>
        <vertAlign val="superscript"/>
        <sz val="20"/>
        <color theme="1"/>
        <rFont val="等线"/>
        <family val="3"/>
        <charset val="134"/>
        <scheme val="minor"/>
      </rPr>
      <t>k</t>
    </r>
    <r>
      <rPr>
        <sz val="20"/>
        <color theme="1"/>
        <rFont val="等线"/>
        <family val="3"/>
        <charset val="134"/>
        <scheme val="minor"/>
      </rPr>
      <t>[keV]</t>
    </r>
    <phoneticPr fontId="16" type="noConversion"/>
  </si>
  <si>
    <t>Ion mass [keV]</t>
    <phoneticPr fontId="16" type="noConversion"/>
  </si>
  <si>
    <t>Atomic mass diff.[keV]</t>
    <phoneticPr fontId="16" type="noConversion"/>
  </si>
  <si>
    <t>Ion mass diff.[keV]</t>
    <phoneticPr fontId="16" type="noConversion"/>
  </si>
  <si>
    <r>
      <t>238</t>
    </r>
    <r>
      <rPr>
        <b/>
        <sz val="20"/>
        <color theme="1"/>
        <rFont val="等线"/>
        <family val="3"/>
        <charset val="134"/>
        <scheme val="minor"/>
      </rPr>
      <t>U</t>
    </r>
    <r>
      <rPr>
        <b/>
        <vertAlign val="superscript"/>
        <sz val="20"/>
        <color theme="1"/>
        <rFont val="等线"/>
        <family val="3"/>
        <charset val="134"/>
        <scheme val="minor"/>
      </rPr>
      <t>90+</t>
    </r>
    <phoneticPr fontId="16" type="noConversion"/>
  </si>
  <si>
    <t>Bp</t>
    <phoneticPr fontId="1" type="noConversion"/>
  </si>
  <si>
    <t>Bp=m/q*β*γ/299.792458.    m/MeV</t>
    <phoneticPr fontId="1" type="noConversion"/>
  </si>
  <si>
    <t>C</t>
    <phoneticPr fontId="1" type="noConversion"/>
  </si>
  <si>
    <t xml:space="preserve"> 1-ap*γ^2</t>
    <phoneticPr fontId="1" type="noConversion"/>
  </si>
  <si>
    <r>
      <t>αp</t>
    </r>
    <r>
      <rPr>
        <b/>
        <sz val="7.7"/>
        <color theme="1"/>
        <rFont val="等线"/>
        <family val="3"/>
        <charset val="134"/>
      </rPr>
      <t>=
(dBp/Bp)/(dC/C)
2点公式</t>
    </r>
    <phoneticPr fontId="1" type="noConversion"/>
  </si>
  <si>
    <r>
      <t>[(f1-f0)/f0]/[(β1-β0)/β0] = 1-ap*</t>
    </r>
    <r>
      <rPr>
        <b/>
        <sz val="11"/>
        <color rgb="FFFFC000"/>
        <rFont val="等线"/>
        <family val="3"/>
        <charset val="134"/>
      </rPr>
      <t>γ^2
(2 points)</t>
    </r>
    <phoneticPr fontId="1" type="noConversion"/>
  </si>
  <si>
    <t>f(i+1)-f(i)</t>
    <phoneticPr fontId="1" type="noConversion"/>
  </si>
  <si>
    <r>
      <t>αp</t>
    </r>
    <r>
      <rPr>
        <b/>
        <sz val="7.7"/>
        <color theme="1"/>
        <rFont val="等线"/>
        <family val="3"/>
        <charset val="134"/>
      </rPr>
      <t>=(dBp/Bp)/(dC/C)
(3 points)</t>
    </r>
    <phoneticPr fontId="1" type="noConversion"/>
  </si>
  <si>
    <t>205Tl</t>
    <phoneticPr fontId="1" type="noConversion"/>
  </si>
  <si>
    <t>163Dy</t>
    <phoneticPr fontId="1" type="noConversion"/>
  </si>
  <si>
    <t>T1/2
[days]</t>
    <phoneticPr fontId="1" type="noConversion"/>
  </si>
  <si>
    <t>total mass [keV]</t>
    <phoneticPr fontId="1" type="noConversion"/>
  </si>
  <si>
    <r>
      <rPr>
        <sz val="11"/>
        <color theme="1"/>
        <rFont val="等线"/>
        <family val="3"/>
        <charset val="134"/>
      </rPr>
      <t>预计峰的宽度σ</t>
    </r>
    <r>
      <rPr>
        <sz val="11"/>
        <color theme="1"/>
        <rFont val="等线"/>
        <family val="2"/>
        <scheme val="minor"/>
      </rPr>
      <t>f[Hz]</t>
    </r>
    <phoneticPr fontId="1" type="noConversion"/>
  </si>
  <si>
    <t>预计母核和子核的频率差别df[Hz]</t>
    <phoneticPr fontId="1" type="noConversion"/>
  </si>
  <si>
    <r>
      <t>估计的质量分辨率m/</t>
    </r>
    <r>
      <rPr>
        <sz val="11"/>
        <color theme="1"/>
        <rFont val="Arial"/>
        <family val="2"/>
      </rPr>
      <t>∆</t>
    </r>
    <r>
      <rPr>
        <sz val="11"/>
        <color theme="1"/>
        <rFont val="等线"/>
        <family val="3"/>
        <charset val="134"/>
      </rPr>
      <t>m</t>
    </r>
    <phoneticPr fontId="1" type="noConversion"/>
  </si>
  <si>
    <t>γ^2/(γ_t^2 )-1</t>
  </si>
  <si>
    <t>预计的电子冷却的动量宽度dp/p</t>
    <phoneticPr fontId="1" type="noConversion"/>
  </si>
  <si>
    <t>Bp</t>
    <phoneticPr fontId="1" type="noConversion"/>
  </si>
  <si>
    <t>Velocity
[cm/ns]</t>
    <phoneticPr fontId="1" type="noConversion"/>
  </si>
  <si>
    <t>T[ns]</t>
    <phoneticPr fontId="1" type="noConversion"/>
  </si>
  <si>
    <t>C[s]</t>
    <phoneticPr fontId="1" type="noConversion"/>
  </si>
  <si>
    <t>HN</t>
    <phoneticPr fontId="1" type="noConversion"/>
  </si>
  <si>
    <t>187Re</t>
    <phoneticPr fontId="1" type="noConversion"/>
  </si>
  <si>
    <t>A</t>
    <phoneticPr fontId="1" type="noConversion"/>
  </si>
  <si>
    <t>df[σf]</t>
    <phoneticPr fontId="1" type="noConversion"/>
  </si>
  <si>
    <t>Qb
mother-daughter
[keV]</t>
    <phoneticPr fontId="1" type="noConversion"/>
  </si>
  <si>
    <t>Iso.</t>
    <phoneticPr fontId="1" type="noConversion"/>
  </si>
  <si>
    <t>df [Hz]</t>
    <phoneticPr fontId="1" type="noConversion"/>
  </si>
  <si>
    <t>σf[Hz]</t>
    <phoneticPr fontId="1" type="noConversion"/>
  </si>
  <si>
    <t>T1/2 [days]</t>
    <phoneticPr fontId="1" type="noConversion"/>
  </si>
  <si>
    <t>frequency [Hz]</t>
    <phoneticPr fontId="1" type="noConversion"/>
  </si>
  <si>
    <t>Qb [keV]</t>
    <phoneticPr fontId="1" type="noConversion"/>
  </si>
  <si>
    <t>159.5764 [</t>
  </si>
  <si>
    <t>319.2249 [</t>
  </si>
  <si>
    <t>466.4697 [</t>
  </si>
  <si>
    <t>389.8023 [</t>
  </si>
  <si>
    <t>444.0929 [</t>
  </si>
  <si>
    <t>417.1358 [</t>
  </si>
  <si>
    <t>416.1144 [</t>
  </si>
  <si>
    <t>389.5321 [</t>
  </si>
  <si>
    <t>417.5835 [</t>
  </si>
  <si>
    <t>379.6102 [</t>
  </si>
  <si>
    <t>431.8299 [</t>
  </si>
  <si>
    <t>347.4588 [</t>
  </si>
  <si>
    <t>360.2278 [</t>
  </si>
  <si>
    <t>384.7106 [</t>
  </si>
  <si>
    <t>386.5170 [</t>
  </si>
  <si>
    <t>427.5217 [</t>
  </si>
  <si>
    <t>386.8389 [</t>
  </si>
  <si>
    <t>385.3151 [</t>
  </si>
  <si>
    <t>371.2088 [</t>
  </si>
  <si>
    <t>410.2329 [</t>
  </si>
  <si>
    <t>372.9419 [</t>
  </si>
  <si>
    <t>416.4880 [</t>
  </si>
  <si>
    <t>409.8864 [</t>
  </si>
  <si>
    <t>413.7187 [</t>
  </si>
  <si>
    <t>400.6710 [</t>
  </si>
  <si>
    <t>359.4154 [</t>
  </si>
  <si>
    <t>378.2767 [</t>
  </si>
  <si>
    <t>396.9751 [</t>
  </si>
  <si>
    <t>391.3776 [</t>
  </si>
  <si>
    <t>426.2066 [</t>
  </si>
  <si>
    <t>385.2598 [</t>
  </si>
  <si>
    <t>393.1772 [</t>
  </si>
  <si>
    <t>399.2335 [</t>
  </si>
  <si>
    <t>392.9675 [</t>
  </si>
  <si>
    <t>395.9426 [</t>
  </si>
  <si>
    <t>423.8138 [</t>
  </si>
  <si>
    <t>395.7943 [</t>
  </si>
  <si>
    <t>421.8739 [</t>
  </si>
  <si>
    <t>406.4785 [</t>
  </si>
  <si>
    <t>403.8722 [</t>
  </si>
  <si>
    <t>431.0622 [</t>
  </si>
  <si>
    <t>382.2554 [</t>
  </si>
  <si>
    <t>365.5140 [</t>
  </si>
  <si>
    <t>324.9764 [</t>
  </si>
  <si>
    <t>414.0722 [</t>
  </si>
  <si>
    <t>349.6672 [</t>
  </si>
  <si>
    <t>324.0914 [</t>
  </si>
  <si>
    <t>358.4730 [</t>
  </si>
  <si>
    <t>377.1730 [</t>
  </si>
  <si>
    <t>402.6633 [</t>
  </si>
  <si>
    <t>372.3902 [</t>
  </si>
  <si>
    <t>359.7748 [</t>
  </si>
  <si>
    <t>371.1584 [</t>
  </si>
  <si>
    <t>367.9785 [</t>
  </si>
  <si>
    <t>383.2008 [</t>
  </si>
  <si>
    <t>453.9412 [</t>
  </si>
  <si>
    <t>897.1995 [</t>
  </si>
  <si>
    <t>-------</t>
  </si>
  <si>
    <t>--------</t>
  </si>
  <si>
    <t>------------</t>
  </si>
  <si>
    <t>---------</t>
  </si>
  <si>
    <t>--------------</t>
  </si>
  <si>
    <t>Interval</t>
    <phoneticPr fontId="1" type="noConversion"/>
  </si>
  <si>
    <t>t_min</t>
    <phoneticPr fontId="1" type="noConversion"/>
  </si>
  <si>
    <t>t_max</t>
    <phoneticPr fontId="1" type="noConversion"/>
  </si>
  <si>
    <t>Peak Position</t>
    <phoneticPr fontId="1" type="noConversion"/>
  </si>
  <si>
    <t>Peak Position Error</t>
    <phoneticPr fontId="1" type="noConversion"/>
  </si>
  <si>
    <t>Peak Width</t>
    <phoneticPr fontId="1" type="noConversion"/>
  </si>
  <si>
    <t>Peak Area</t>
    <phoneticPr fontId="1" type="noConversion"/>
  </si>
  <si>
    <t>Vc</t>
  </si>
  <si>
    <t>Vc</t>
    <phoneticPr fontId="1" type="noConversion"/>
  </si>
  <si>
    <t>C</t>
  </si>
  <si>
    <t>C</t>
    <phoneticPr fontId="1" type="noConversion"/>
  </si>
  <si>
    <t>S [m]</t>
    <phoneticPr fontId="1" type="noConversion"/>
  </si>
  <si>
    <t>base</t>
    <phoneticPr fontId="1" type="noConversion"/>
  </si>
  <si>
    <t>area</t>
  </si>
  <si>
    <t>f_rev</t>
    <phoneticPr fontId="1" type="noConversion"/>
  </si>
  <si>
    <t>f+</t>
    <phoneticPr fontId="1" type="noConversion"/>
  </si>
  <si>
    <t>f-</t>
    <phoneticPr fontId="1" type="noConversion"/>
  </si>
  <si>
    <t>q</t>
    <phoneticPr fontId="1" type="noConversion"/>
  </si>
  <si>
    <t>n</t>
    <phoneticPr fontId="1" type="noConversion"/>
  </si>
  <si>
    <t>f</t>
    <phoneticPr fontId="1" type="noConversion"/>
  </si>
  <si>
    <r>
      <rPr>
        <sz val="11"/>
        <color theme="1"/>
        <rFont val="Arial"/>
        <family val="2"/>
      </rPr>
      <t>∆</t>
    </r>
    <r>
      <rPr>
        <sz val="11"/>
        <color theme="1"/>
        <rFont val="等线"/>
        <family val="3"/>
        <charset val="134"/>
      </rPr>
      <t>f</t>
    </r>
    <phoneticPr fontId="1" type="noConversion"/>
  </si>
  <si>
    <t>∆q</t>
    <phoneticPr fontId="1" type="noConversion"/>
  </si>
  <si>
    <r>
      <rPr>
        <sz val="11"/>
        <color theme="1"/>
        <rFont val="Arial"/>
        <family val="2"/>
      </rPr>
      <t>∆</t>
    </r>
    <r>
      <rPr>
        <sz val="11"/>
        <color theme="1"/>
        <rFont val="等线"/>
        <family val="3"/>
        <charset val="134"/>
      </rPr>
      <t>f+</t>
    </r>
    <phoneticPr fontId="1" type="noConversion"/>
  </si>
  <si>
    <r>
      <rPr>
        <sz val="11"/>
        <color theme="1"/>
        <rFont val="Arial"/>
        <family val="2"/>
      </rPr>
      <t>∆</t>
    </r>
    <r>
      <rPr>
        <sz val="11"/>
        <color theme="1"/>
        <rFont val="等线"/>
        <family val="3"/>
        <charset val="134"/>
      </rPr>
      <t>f-</t>
    </r>
    <phoneticPr fontId="1" type="noConversion"/>
  </si>
  <si>
    <t>γ</t>
    <phoneticPr fontId="1" type="noConversion"/>
  </si>
  <si>
    <t>γt</t>
    <phoneticPr fontId="1" type="noConversion"/>
  </si>
  <si>
    <t>η</t>
    <phoneticPr fontId="1" type="noConversion"/>
  </si>
  <si>
    <t>ξ</t>
    <phoneticPr fontId="1" type="noConversion"/>
  </si>
  <si>
    <t>V</t>
    <phoneticPr fontId="1" type="noConversion"/>
  </si>
  <si>
    <t>I</t>
    <phoneticPr fontId="1" type="noConversion"/>
  </si>
  <si>
    <t>50 mA</t>
    <phoneticPr fontId="1" type="noConversion"/>
  </si>
  <si>
    <t>Q3d Q6D</t>
    <phoneticPr fontId="1" type="noConversion"/>
  </si>
  <si>
    <t>f [Hz] HN=126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</si>
</sst>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0.00_ "/>
    <numFmt numFmtId="177" formatCode="0.0000_ "/>
    <numFmt numFmtId="178" formatCode="0.00000_ "/>
    <numFmt numFmtId="179" formatCode="0.0000E+00"/>
    <numFmt numFmtId="180" formatCode="0.0_ "/>
    <numFmt numFmtId="181" formatCode="0.000E+00"/>
    <numFmt numFmtId="182" formatCode="0.000_ "/>
    <numFmt numFmtId="183" formatCode="0_ "/>
  </numFmts>
  <fonts count="26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theme="1"/>
      <name val="等线"/>
      <family val="3"/>
      <charset val="134"/>
    </font>
    <font>
      <sz val="11"/>
      <color rgb="FFFF0000"/>
      <name val="等线"/>
      <family val="2"/>
      <scheme val="minor"/>
    </font>
    <font>
      <sz val="11"/>
      <name val="等线"/>
      <family val="2"/>
      <scheme val="minor"/>
    </font>
    <font>
      <b/>
      <sz val="11"/>
      <color theme="1"/>
      <name val="等线"/>
      <family val="3"/>
      <charset val="134"/>
      <scheme val="minor"/>
    </font>
    <font>
      <b/>
      <sz val="11"/>
      <color theme="1"/>
      <name val="等线"/>
      <family val="3"/>
      <charset val="134"/>
    </font>
    <font>
      <b/>
      <sz val="7.7"/>
      <color theme="1"/>
      <name val="等线"/>
      <family val="3"/>
      <charset val="134"/>
    </font>
    <font>
      <sz val="11"/>
      <color rgb="FF00B050"/>
      <name val="等线"/>
      <family val="2"/>
      <scheme val="minor"/>
    </font>
    <font>
      <b/>
      <sz val="11"/>
      <color rgb="FFFFC000"/>
      <name val="等线"/>
      <family val="3"/>
      <charset val="134"/>
      <scheme val="minor"/>
    </font>
    <font>
      <sz val="11"/>
      <color rgb="FFFFC000"/>
      <name val="等线"/>
      <family val="3"/>
      <charset val="134"/>
      <scheme val="minor"/>
    </font>
    <font>
      <b/>
      <sz val="11"/>
      <color rgb="FFFFC000"/>
      <name val="等线"/>
      <family val="3"/>
      <charset val="134"/>
    </font>
    <font>
      <b/>
      <sz val="9.35"/>
      <color theme="1"/>
      <name val="等线"/>
      <family val="3"/>
      <charset val="134"/>
    </font>
    <font>
      <sz val="20"/>
      <color theme="1"/>
      <name val="等线"/>
      <family val="3"/>
      <charset val="134"/>
      <scheme val="minor"/>
    </font>
    <font>
      <b/>
      <sz val="20"/>
      <color theme="1"/>
      <name val="等线"/>
      <family val="3"/>
      <charset val="134"/>
      <scheme val="minor"/>
    </font>
    <font>
      <b/>
      <vertAlign val="superscript"/>
      <sz val="20"/>
      <color theme="1"/>
      <name val="等线"/>
      <family val="3"/>
      <charset val="134"/>
      <scheme val="minor"/>
    </font>
    <font>
      <sz val="9"/>
      <name val="等线"/>
      <family val="2"/>
      <charset val="134"/>
      <scheme val="minor"/>
    </font>
    <font>
      <vertAlign val="superscript"/>
      <sz val="20"/>
      <color theme="1"/>
      <name val="等线"/>
      <family val="3"/>
      <charset val="134"/>
      <scheme val="minor"/>
    </font>
    <font>
      <sz val="20"/>
      <color rgb="FF00B050"/>
      <name val="等线"/>
      <family val="3"/>
      <charset val="134"/>
      <scheme val="minor"/>
    </font>
    <font>
      <sz val="20"/>
      <color theme="1"/>
      <name val="等线"/>
      <family val="3"/>
      <charset val="134"/>
    </font>
    <font>
      <sz val="11"/>
      <color theme="1"/>
      <name val="Arial"/>
      <family val="2"/>
    </font>
    <font>
      <sz val="11"/>
      <color theme="1"/>
      <name val="等线"/>
      <family val="3"/>
      <charset val="134"/>
      <scheme val="minor"/>
    </font>
    <font>
      <sz val="11"/>
      <name val="Cambria Math"/>
      <family val="1"/>
    </font>
    <font>
      <sz val="11"/>
      <color theme="1"/>
      <name val="等线"/>
      <family val="2"/>
    </font>
    <font>
      <b/>
      <sz val="11"/>
      <color rgb="FFFF0000"/>
      <name val="等线"/>
      <family val="3"/>
      <charset val="134"/>
      <scheme val="minor"/>
    </font>
    <font>
      <sz val="11"/>
      <color rgb="FFFF0000"/>
      <name val="等线"/>
      <family val="3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28">
    <xf numFmtId="0" fontId="0" fillId="0" borderId="0" xfId="0"/>
    <xf numFmtId="176" fontId="0" fillId="0" borderId="0" xfId="0" applyNumberFormat="1"/>
    <xf numFmtId="0" fontId="0" fillId="0" borderId="0" xfId="0" applyAlignment="1">
      <alignment horizontal="center"/>
    </xf>
    <xf numFmtId="177" fontId="0" fillId="0" borderId="0" xfId="0" applyNumberFormat="1" applyAlignment="1">
      <alignment horizontal="center"/>
    </xf>
    <xf numFmtId="0" fontId="3" fillId="0" borderId="0" xfId="0" applyFont="1"/>
    <xf numFmtId="177" fontId="0" fillId="0" borderId="0" xfId="0" applyNumberFormat="1"/>
    <xf numFmtId="11" fontId="0" fillId="0" borderId="0" xfId="0" applyNumberFormat="1"/>
    <xf numFmtId="178" fontId="2" fillId="0" borderId="0" xfId="0" applyNumberFormat="1" applyFont="1" applyAlignment="1">
      <alignment horizontal="center"/>
    </xf>
    <xf numFmtId="178" fontId="0" fillId="0" borderId="0" xfId="0" applyNumberFormat="1" applyAlignment="1">
      <alignment horizontal="center"/>
    </xf>
    <xf numFmtId="0" fontId="4" fillId="0" borderId="0" xfId="0" applyFont="1"/>
    <xf numFmtId="176" fontId="0" fillId="0" borderId="0" xfId="0" applyNumberFormat="1" applyAlignment="1">
      <alignment wrapText="1"/>
    </xf>
    <xf numFmtId="180" fontId="0" fillId="0" borderId="0" xfId="0" applyNumberFormat="1"/>
    <xf numFmtId="181" fontId="0" fillId="0" borderId="0" xfId="0" applyNumberFormat="1"/>
    <xf numFmtId="177" fontId="0" fillId="0" borderId="1" xfId="0" applyNumberFormat="1" applyBorder="1" applyAlignment="1">
      <alignment horizontal="center"/>
    </xf>
    <xf numFmtId="0" fontId="0" fillId="0" borderId="1" xfId="0" applyBorder="1"/>
    <xf numFmtId="176" fontId="0" fillId="0" borderId="1" xfId="0" applyNumberFormat="1" applyBorder="1" applyAlignment="1">
      <alignment wrapText="1"/>
    </xf>
    <xf numFmtId="176" fontId="0" fillId="0" borderId="1" xfId="0" applyNumberFormat="1" applyBorder="1"/>
    <xf numFmtId="178" fontId="0" fillId="0" borderId="1" xfId="0" applyNumberFormat="1" applyBorder="1" applyAlignment="1">
      <alignment horizontal="center"/>
    </xf>
    <xf numFmtId="177" fontId="0" fillId="0" borderId="1" xfId="0" applyNumberFormat="1" applyBorder="1"/>
    <xf numFmtId="180" fontId="0" fillId="0" borderId="1" xfId="0" applyNumberFormat="1" applyBorder="1"/>
    <xf numFmtId="11" fontId="0" fillId="0" borderId="1" xfId="0" applyNumberFormat="1" applyBorder="1"/>
    <xf numFmtId="181" fontId="0" fillId="0" borderId="1" xfId="0" applyNumberFormat="1" applyBorder="1"/>
    <xf numFmtId="0" fontId="3" fillId="0" borderId="1" xfId="0" applyFont="1" applyBorder="1"/>
    <xf numFmtId="176" fontId="3" fillId="0" borderId="1" xfId="0" applyNumberFormat="1" applyFont="1" applyBorder="1" applyAlignment="1">
      <alignment wrapText="1"/>
    </xf>
    <xf numFmtId="177" fontId="3" fillId="0" borderId="1" xfId="0" applyNumberFormat="1" applyFont="1" applyBorder="1" applyAlignment="1">
      <alignment horizontal="center"/>
    </xf>
    <xf numFmtId="178" fontId="3" fillId="0" borderId="1" xfId="0" applyNumberFormat="1" applyFont="1" applyBorder="1" applyAlignment="1">
      <alignment horizontal="center"/>
    </xf>
    <xf numFmtId="177" fontId="3" fillId="0" borderId="1" xfId="0" applyNumberFormat="1" applyFont="1" applyBorder="1"/>
    <xf numFmtId="180" fontId="3" fillId="0" borderId="1" xfId="0" applyNumberFormat="1" applyFont="1" applyBorder="1"/>
    <xf numFmtId="11" fontId="3" fillId="0" borderId="1" xfId="0" applyNumberFormat="1" applyFont="1" applyBorder="1"/>
    <xf numFmtId="181" fontId="3" fillId="0" borderId="1" xfId="0" applyNumberFormat="1" applyFont="1" applyBorder="1"/>
    <xf numFmtId="0" fontId="4" fillId="0" borderId="1" xfId="0" applyFont="1" applyBorder="1"/>
    <xf numFmtId="176" fontId="4" fillId="0" borderId="1" xfId="0" applyNumberFormat="1" applyFont="1" applyBorder="1" applyAlignment="1">
      <alignment wrapText="1"/>
    </xf>
    <xf numFmtId="177" fontId="4" fillId="0" borderId="1" xfId="0" applyNumberFormat="1" applyFont="1" applyBorder="1" applyAlignment="1">
      <alignment horizontal="center"/>
    </xf>
    <xf numFmtId="178" fontId="4" fillId="0" borderId="1" xfId="0" applyNumberFormat="1" applyFont="1" applyBorder="1" applyAlignment="1">
      <alignment horizontal="center"/>
    </xf>
    <xf numFmtId="177" fontId="4" fillId="0" borderId="1" xfId="0" applyNumberFormat="1" applyFont="1" applyBorder="1"/>
    <xf numFmtId="180" fontId="4" fillId="0" borderId="1" xfId="0" applyNumberFormat="1" applyFont="1" applyBorder="1"/>
    <xf numFmtId="11" fontId="4" fillId="0" borderId="1" xfId="0" applyNumberFormat="1" applyFont="1" applyBorder="1"/>
    <xf numFmtId="181" fontId="4" fillId="0" borderId="1" xfId="0" applyNumberFormat="1" applyFont="1" applyBorder="1"/>
    <xf numFmtId="0" fontId="5" fillId="0" borderId="1" xfId="0" applyFont="1" applyBorder="1" applyAlignment="1">
      <alignment horizontal="center"/>
    </xf>
    <xf numFmtId="176" fontId="5" fillId="0" borderId="1" xfId="0" applyNumberFormat="1" applyFont="1" applyBorder="1" applyAlignment="1">
      <alignment horizontal="center" wrapText="1"/>
    </xf>
    <xf numFmtId="177" fontId="6" fillId="0" borderId="1" xfId="0" applyNumberFormat="1" applyFont="1" applyBorder="1" applyAlignment="1">
      <alignment horizontal="center"/>
    </xf>
    <xf numFmtId="178" fontId="6" fillId="0" borderId="1" xfId="0" applyNumberFormat="1" applyFont="1" applyBorder="1" applyAlignment="1">
      <alignment horizontal="center"/>
    </xf>
    <xf numFmtId="178" fontId="6" fillId="2" borderId="1" xfId="0" applyNumberFormat="1" applyFont="1" applyFill="1" applyBorder="1" applyAlignment="1">
      <alignment horizontal="center"/>
    </xf>
    <xf numFmtId="177" fontId="5" fillId="0" borderId="1" xfId="0" applyNumberFormat="1" applyFont="1" applyBorder="1" applyAlignment="1">
      <alignment horizontal="center"/>
    </xf>
    <xf numFmtId="180" fontId="5" fillId="0" borderId="1" xfId="0" applyNumberFormat="1" applyFont="1" applyBorder="1" applyAlignment="1">
      <alignment horizontal="center"/>
    </xf>
    <xf numFmtId="11" fontId="5" fillId="0" borderId="1" xfId="0" applyNumberFormat="1" applyFont="1" applyBorder="1" applyAlignment="1">
      <alignment horizontal="center"/>
    </xf>
    <xf numFmtId="180" fontId="5" fillId="2" borderId="1" xfId="0" applyNumberFormat="1" applyFont="1" applyFill="1" applyBorder="1" applyAlignment="1">
      <alignment horizontal="center"/>
    </xf>
    <xf numFmtId="181" fontId="5" fillId="0" borderId="1" xfId="0" applyNumberFormat="1" applyFont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177" fontId="7" fillId="0" borderId="1" xfId="0" applyNumberFormat="1" applyFont="1" applyBorder="1" applyAlignment="1">
      <alignment horizontal="center"/>
    </xf>
    <xf numFmtId="11" fontId="6" fillId="0" borderId="1" xfId="0" applyNumberFormat="1" applyFont="1" applyBorder="1" applyAlignment="1">
      <alignment horizontal="center"/>
    </xf>
    <xf numFmtId="182" fontId="0" fillId="0" borderId="0" xfId="0" applyNumberFormat="1"/>
    <xf numFmtId="177" fontId="8" fillId="2" borderId="1" xfId="0" applyNumberFormat="1" applyFont="1" applyFill="1" applyBorder="1"/>
    <xf numFmtId="177" fontId="9" fillId="0" borderId="1" xfId="0" applyNumberFormat="1" applyFont="1" applyBorder="1" applyAlignment="1">
      <alignment horizontal="center"/>
    </xf>
    <xf numFmtId="179" fontId="10" fillId="0" borderId="1" xfId="0" applyNumberFormat="1" applyFont="1" applyBorder="1"/>
    <xf numFmtId="181" fontId="9" fillId="0" borderId="1" xfId="0" applyNumberFormat="1" applyFont="1" applyBorder="1" applyAlignment="1">
      <alignment horizontal="center"/>
    </xf>
    <xf numFmtId="181" fontId="10" fillId="0" borderId="1" xfId="0" applyNumberFormat="1" applyFont="1" applyBorder="1"/>
    <xf numFmtId="182" fontId="10" fillId="0" borderId="1" xfId="0" applyNumberFormat="1" applyFont="1" applyBorder="1"/>
    <xf numFmtId="11" fontId="6" fillId="0" borderId="0" xfId="0" applyNumberFormat="1" applyFont="1" applyBorder="1" applyAlignment="1">
      <alignment horizontal="center"/>
    </xf>
    <xf numFmtId="11" fontId="0" fillId="0" borderId="0" xfId="0" applyNumberFormat="1" applyBorder="1"/>
    <xf numFmtId="11" fontId="3" fillId="0" borderId="0" xfId="0" applyNumberFormat="1" applyFont="1" applyBorder="1"/>
    <xf numFmtId="0" fontId="13" fillId="0" borderId="1" xfId="0" applyFont="1" applyBorder="1" applyAlignment="1">
      <alignment vertical="center"/>
    </xf>
    <xf numFmtId="0" fontId="14" fillId="0" borderId="1" xfId="0" applyFont="1" applyBorder="1" applyAlignment="1">
      <alignment horizontal="center" vertical="center"/>
    </xf>
    <xf numFmtId="182" fontId="13" fillId="0" borderId="1" xfId="0" applyNumberFormat="1" applyFont="1" applyBorder="1" applyAlignment="1">
      <alignment vertical="center"/>
    </xf>
    <xf numFmtId="0" fontId="13" fillId="2" borderId="1" xfId="0" applyFont="1" applyFill="1" applyBorder="1" applyAlignment="1">
      <alignment vertical="center"/>
    </xf>
    <xf numFmtId="182" fontId="13" fillId="2" borderId="1" xfId="0" applyNumberFormat="1" applyFont="1" applyFill="1" applyBorder="1" applyAlignment="1">
      <alignment vertical="center"/>
    </xf>
    <xf numFmtId="0" fontId="13" fillId="3" borderId="1" xfId="0" applyFont="1" applyFill="1" applyBorder="1" applyAlignment="1">
      <alignment vertical="center"/>
    </xf>
    <xf numFmtId="182" fontId="13" fillId="3" borderId="1" xfId="0" applyNumberFormat="1" applyFont="1" applyFill="1" applyBorder="1" applyAlignment="1">
      <alignment vertical="center"/>
    </xf>
    <xf numFmtId="0" fontId="13" fillId="4" borderId="1" xfId="0" applyFont="1" applyFill="1" applyBorder="1" applyAlignment="1">
      <alignment vertical="center"/>
    </xf>
    <xf numFmtId="182" fontId="13" fillId="4" borderId="1" xfId="0" applyNumberFormat="1" applyFont="1" applyFill="1" applyBorder="1" applyAlignment="1">
      <alignment vertical="center"/>
    </xf>
    <xf numFmtId="0" fontId="15" fillId="0" borderId="1" xfId="0" applyFont="1" applyBorder="1" applyAlignment="1">
      <alignment horizontal="center" vertical="center"/>
    </xf>
    <xf numFmtId="177" fontId="18" fillId="2" borderId="1" xfId="0" applyNumberFormat="1" applyFont="1" applyFill="1" applyBorder="1" applyAlignment="1">
      <alignment horizontal="right"/>
    </xf>
    <xf numFmtId="177" fontId="13" fillId="0" borderId="0" xfId="0" applyNumberFormat="1" applyFont="1" applyAlignment="1">
      <alignment horizontal="right"/>
    </xf>
    <xf numFmtId="0" fontId="19" fillId="0" borderId="0" xfId="0" applyFont="1" applyAlignment="1">
      <alignment wrapText="1"/>
    </xf>
    <xf numFmtId="0" fontId="13" fillId="0" borderId="0" xfId="0" applyFont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176" fontId="0" fillId="0" borderId="1" xfId="0" applyNumberFormat="1" applyBorder="1" applyAlignment="1">
      <alignment horizontal="center"/>
    </xf>
    <xf numFmtId="0" fontId="21" fillId="0" borderId="1" xfId="0" applyFont="1" applyBorder="1" applyAlignment="1">
      <alignment horizontal="center" wrapText="1"/>
    </xf>
    <xf numFmtId="0" fontId="22" fillId="0" borderId="1" xfId="0" applyFont="1" applyBorder="1" applyAlignment="1">
      <alignment horizontal="left" vertical="center" wrapText="1" readingOrder="1"/>
    </xf>
    <xf numFmtId="177" fontId="0" fillId="0" borderId="1" xfId="0" applyNumberFormat="1" applyBorder="1" applyAlignment="1">
      <alignment horizontal="center" wrapText="1"/>
    </xf>
    <xf numFmtId="183" fontId="0" fillId="0" borderId="1" xfId="0" applyNumberFormat="1" applyBorder="1"/>
    <xf numFmtId="0" fontId="0" fillId="2" borderId="0" xfId="0" applyFill="1"/>
    <xf numFmtId="176" fontId="0" fillId="2" borderId="0" xfId="0" applyNumberFormat="1" applyFill="1"/>
    <xf numFmtId="0" fontId="0" fillId="5" borderId="0" xfId="0" applyFill="1"/>
    <xf numFmtId="176" fontId="0" fillId="5" borderId="0" xfId="0" applyNumberFormat="1" applyFill="1"/>
    <xf numFmtId="0" fontId="0" fillId="4" borderId="0" xfId="0" applyFill="1"/>
    <xf numFmtId="176" fontId="0" fillId="4" borderId="0" xfId="0" applyNumberFormat="1" applyFill="1"/>
    <xf numFmtId="0" fontId="0" fillId="3" borderId="0" xfId="0" applyFill="1"/>
    <xf numFmtId="176" fontId="0" fillId="3" borderId="0" xfId="0" applyNumberFormat="1" applyFill="1"/>
    <xf numFmtId="11" fontId="6" fillId="0" borderId="2" xfId="0" applyNumberFormat="1" applyFont="1" applyBorder="1" applyAlignment="1">
      <alignment horizontal="center"/>
    </xf>
    <xf numFmtId="11" fontId="0" fillId="0" borderId="2" xfId="0" applyNumberFormat="1" applyBorder="1"/>
    <xf numFmtId="176" fontId="6" fillId="0" borderId="1" xfId="0" applyNumberFormat="1" applyFont="1" applyBorder="1" applyAlignment="1">
      <alignment horizontal="center" wrapText="1"/>
    </xf>
    <xf numFmtId="180" fontId="6" fillId="0" borderId="1" xfId="0" applyNumberFormat="1" applyFont="1" applyBorder="1" applyAlignment="1">
      <alignment horizontal="center" wrapText="1"/>
    </xf>
    <xf numFmtId="176" fontId="6" fillId="0" borderId="1" xfId="0" applyNumberFormat="1" applyFont="1" applyBorder="1" applyAlignment="1">
      <alignment horizontal="center"/>
    </xf>
    <xf numFmtId="176" fontId="0" fillId="2" borderId="1" xfId="0" applyNumberFormat="1" applyFill="1" applyBorder="1"/>
    <xf numFmtId="176" fontId="0" fillId="2" borderId="7" xfId="0" applyNumberFormat="1" applyFill="1" applyBorder="1"/>
    <xf numFmtId="176" fontId="0" fillId="0" borderId="2" xfId="0" applyNumberFormat="1" applyBorder="1"/>
    <xf numFmtId="0" fontId="23" fillId="0" borderId="0" xfId="0" applyFont="1"/>
    <xf numFmtId="0" fontId="20" fillId="0" borderId="0" xfId="0" applyFont="1"/>
    <xf numFmtId="180" fontId="24" fillId="0" borderId="1" xfId="0" applyNumberFormat="1" applyFont="1" applyBorder="1" applyAlignment="1">
      <alignment horizontal="center"/>
    </xf>
    <xf numFmtId="180" fontId="25" fillId="0" borderId="1" xfId="0" applyNumberFormat="1" applyFont="1" applyBorder="1"/>
    <xf numFmtId="180" fontId="25" fillId="0" borderId="0" xfId="0" applyNumberFormat="1" applyFont="1"/>
    <xf numFmtId="176" fontId="24" fillId="0" borderId="1" xfId="0" applyNumberFormat="1" applyFont="1" applyBorder="1" applyAlignment="1">
      <alignment horizontal="center" wrapText="1"/>
    </xf>
    <xf numFmtId="176" fontId="25" fillId="0" borderId="1" xfId="0" applyNumberFormat="1" applyFont="1" applyBorder="1"/>
    <xf numFmtId="176" fontId="25" fillId="0" borderId="0" xfId="0" applyNumberFormat="1" applyFont="1"/>
    <xf numFmtId="177" fontId="6" fillId="0" borderId="2" xfId="0" applyNumberFormat="1" applyFont="1" applyBorder="1" applyAlignment="1">
      <alignment horizontal="center" wrapText="1"/>
    </xf>
    <xf numFmtId="177" fontId="6" fillId="0" borderId="3" xfId="0" applyNumberFormat="1" applyFont="1" applyBorder="1" applyAlignment="1">
      <alignment horizontal="center" wrapText="1"/>
    </xf>
    <xf numFmtId="182" fontId="9" fillId="0" borderId="2" xfId="0" applyNumberFormat="1" applyFont="1" applyBorder="1" applyAlignment="1">
      <alignment horizontal="center" wrapText="1"/>
    </xf>
    <xf numFmtId="182" fontId="9" fillId="0" borderId="4" xfId="0" applyNumberFormat="1" applyFont="1" applyBorder="1" applyAlignment="1">
      <alignment horizontal="center" wrapText="1"/>
    </xf>
    <xf numFmtId="182" fontId="9" fillId="0" borderId="3" xfId="0" applyNumberFormat="1" applyFont="1" applyBorder="1" applyAlignment="1">
      <alignment horizontal="center" wrapText="1"/>
    </xf>
    <xf numFmtId="177" fontId="6" fillId="0" borderId="5" xfId="0" applyNumberFormat="1" applyFont="1" applyBorder="1" applyAlignment="1">
      <alignment horizontal="center" wrapText="1"/>
    </xf>
    <xf numFmtId="177" fontId="6" fillId="0" borderId="6" xfId="0" applyNumberFormat="1" applyFont="1" applyBorder="1" applyAlignment="1">
      <alignment horizontal="center" wrapText="1"/>
    </xf>
    <xf numFmtId="183" fontId="0" fillId="0" borderId="2" xfId="0" applyNumberFormat="1" applyBorder="1" applyAlignment="1">
      <alignment horizontal="center"/>
    </xf>
    <xf numFmtId="183" fontId="0" fillId="0" borderId="4" xfId="0" applyNumberFormat="1" applyBorder="1" applyAlignment="1">
      <alignment horizontal="center"/>
    </xf>
    <xf numFmtId="183" fontId="0" fillId="0" borderId="3" xfId="0" applyNumberFormat="1" applyBorder="1" applyAlignment="1">
      <alignment horizontal="center"/>
    </xf>
    <xf numFmtId="176" fontId="3" fillId="0" borderId="1" xfId="0" applyNumberFormat="1" applyFont="1" applyBorder="1"/>
    <xf numFmtId="179" fontId="3" fillId="0" borderId="1" xfId="0" applyNumberFormat="1" applyFont="1" applyBorder="1"/>
    <xf numFmtId="177" fontId="3" fillId="2" borderId="1" xfId="0" applyNumberFormat="1" applyFont="1" applyFill="1" applyBorder="1"/>
    <xf numFmtId="182" fontId="3" fillId="0" borderId="1" xfId="0" applyNumberFormat="1" applyFont="1" applyBorder="1"/>
    <xf numFmtId="11" fontId="3" fillId="0" borderId="2" xfId="0" applyNumberFormat="1" applyFont="1" applyBorder="1"/>
    <xf numFmtId="176" fontId="4" fillId="0" borderId="1" xfId="0" applyNumberFormat="1" applyFont="1" applyBorder="1"/>
    <xf numFmtId="179" fontId="4" fillId="0" borderId="1" xfId="0" applyNumberFormat="1" applyFont="1" applyBorder="1"/>
    <xf numFmtId="177" fontId="4" fillId="2" borderId="1" xfId="0" applyNumberFormat="1" applyFont="1" applyFill="1" applyBorder="1"/>
    <xf numFmtId="182" fontId="4" fillId="0" borderId="1" xfId="0" applyNumberFormat="1" applyFont="1" applyBorder="1"/>
    <xf numFmtId="11" fontId="4" fillId="0" borderId="2" xfId="0" applyNumberFormat="1" applyFont="1" applyBorder="1"/>
    <xf numFmtId="11" fontId="4" fillId="0" borderId="0" xfId="0" applyNumberFormat="1" applyFont="1" applyBorder="1"/>
    <xf numFmtId="176" fontId="4" fillId="2" borderId="1" xfId="0" applyNumberFormat="1" applyFont="1" applyFill="1" applyBorder="1" applyAlignment="1">
      <alignment wrapText="1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0.xml"/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040315130136965"/>
          <c:y val="2.5445981624881601E-2"/>
          <c:w val="0.76108204987515882"/>
          <c:h val="0.83128813452471906"/>
        </c:manualLayout>
      </c:layout>
      <c:scatterChart>
        <c:scatterStyle val="lineMarker"/>
        <c:varyColors val="0"/>
        <c:ser>
          <c:idx val="0"/>
          <c:order val="0"/>
          <c:tx>
            <c:v>df/f0 ~ dp/p0</c:v>
          </c:tx>
          <c:spPr>
            <a:ln w="25400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data!$K$2:$K$20</c:f>
              <c:numCache>
                <c:formatCode>0.000E+00</c:formatCode>
                <c:ptCount val="19"/>
                <c:pt idx="0">
                  <c:v>3.0812162614912916E-3</c:v>
                </c:pt>
                <c:pt idx="1">
                  <c:v>3.3695554398813022E-3</c:v>
                </c:pt>
                <c:pt idx="2">
                  <c:v>3.6578927703755032E-3</c:v>
                </c:pt>
                <c:pt idx="3">
                  <c:v>3.9462282892945453E-3</c:v>
                </c:pt>
                <c:pt idx="4">
                  <c:v>4.2345620329066929E-3</c:v>
                </c:pt>
                <c:pt idx="5">
                  <c:v>4.5228940374279552E-3</c:v>
                </c:pt>
                <c:pt idx="6">
                  <c:v>4.8112243390228387E-3</c:v>
                </c:pt>
                <c:pt idx="7">
                  <c:v>5.0995529738035329E-3</c:v>
                </c:pt>
                <c:pt idx="8">
                  <c:v>5.3878799778319239E-3</c:v>
                </c:pt>
                <c:pt idx="9">
                  <c:v>5.6762053871165924E-3</c:v>
                </c:pt>
                <c:pt idx="10">
                  <c:v>5.9645292376154461E-3</c:v>
                </c:pt>
                <c:pt idx="11">
                  <c:v>6.2528515652352261E-3</c:v>
                </c:pt>
                <c:pt idx="12">
                  <c:v>6.5411724058313213E-3</c:v>
                </c:pt>
                <c:pt idx="13">
                  <c:v>6.8294917952079048E-3</c:v>
                </c:pt>
                <c:pt idx="14">
                  <c:v>7.1178097691171225E-3</c:v>
                </c:pt>
                <c:pt idx="15">
                  <c:v>7.406126363261733E-3</c:v>
                </c:pt>
                <c:pt idx="16">
                  <c:v>7.6944416132921009E-3</c:v>
                </c:pt>
                <c:pt idx="17">
                  <c:v>7.9827555548091598E-3</c:v>
                </c:pt>
                <c:pt idx="18">
                  <c:v>8.2710682233620297E-3</c:v>
                </c:pt>
              </c:numCache>
            </c:numRef>
          </c:xVal>
          <c:yVal>
            <c:numRef>
              <c:f>data!$T$2:$T$20</c:f>
              <c:numCache>
                <c:formatCode>0.000E+00</c:formatCode>
                <c:ptCount val="19"/>
                <c:pt idx="0">
                  <c:v>-8.0142136705791848E-5</c:v>
                </c:pt>
                <c:pt idx="1">
                  <c:v>-6.7810685111796155E-5</c:v>
                </c:pt>
                <c:pt idx="2">
                  <c:v>-5.4712617344902446E-5</c:v>
                </c:pt>
                <c:pt idx="3">
                  <c:v>-4.0839734301657287E-5</c:v>
                </c:pt>
                <c:pt idx="4">
                  <c:v>-2.6970950810138858E-5</c:v>
                </c:pt>
                <c:pt idx="5">
                  <c:v>-1.5410214940767892E-5</c:v>
                </c:pt>
                <c:pt idx="6">
                  <c:v>-6.1616262452711207E-6</c:v>
                </c:pt>
                <c:pt idx="7">
                  <c:v>0</c:v>
                </c:pt>
                <c:pt idx="8">
                  <c:v>-7.7071572462473101E-7</c:v>
                </c:pt>
                <c:pt idx="9">
                  <c:v>-2.3121471738741932E-6</c:v>
                </c:pt>
                <c:pt idx="10">
                  <c:v>-5.3950100723731173E-6</c:v>
                </c:pt>
                <c:pt idx="11">
                  <c:v>-1.0019304420121503E-5</c:v>
                </c:pt>
                <c:pt idx="12">
                  <c:v>-1.0790020144746235E-5</c:v>
                </c:pt>
                <c:pt idx="13">
                  <c:v>-1.0019304420121503E-5</c:v>
                </c:pt>
                <c:pt idx="14">
                  <c:v>-7.7071572462473097E-6</c:v>
                </c:pt>
                <c:pt idx="15">
                  <c:v>-7.7071572462473097E-6</c:v>
                </c:pt>
                <c:pt idx="16">
                  <c:v>-1.0080797696022413E-5</c:v>
                </c:pt>
                <c:pt idx="17">
                  <c:v>-1.8493077839266819E-5</c:v>
                </c:pt>
                <c:pt idx="18">
                  <c:v>-3.3907392331761438E-5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7EB-43F5-9687-55E36A5581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9924424"/>
        <c:axId val="389925736"/>
      </c:scatterChart>
      <c:valAx>
        <c:axId val="38992442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CN">
                    <a:solidFill>
                      <a:sysClr val="windowText" lastClr="000000"/>
                    </a:solidFill>
                  </a:rPr>
                  <a:t>(p-p0)/p0</a:t>
                </a:r>
                <a:endParaRPr lang="zh-CN" altLang="en-US">
                  <a:solidFill>
                    <a:sysClr val="windowText" lastClr="000000"/>
                  </a:solidFill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zh-CN"/>
            </a:p>
          </c:txPr>
        </c:title>
        <c:numFmt formatCode="0.000E+00" sourceLinked="1"/>
        <c:majorTickMark val="in"/>
        <c:minorTickMark val="in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389925736"/>
        <c:crossesAt val="-1.8000000000000007E-4"/>
        <c:crossBetween val="midCat"/>
      </c:valAx>
      <c:valAx>
        <c:axId val="389925736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CN" sz="1100">
                    <a:solidFill>
                      <a:sysClr val="windowText" lastClr="000000"/>
                    </a:solidFill>
                  </a:rPr>
                  <a:t>(f-f0)/f0</a:t>
                </a:r>
                <a:endParaRPr lang="zh-CN" altLang="en-US" sz="1100">
                  <a:solidFill>
                    <a:sysClr val="windowText" lastClr="000000"/>
                  </a:solidFill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zh-CN"/>
            </a:p>
          </c:txPr>
        </c:title>
        <c:numFmt formatCode="0.0E+0" sourceLinked="0"/>
        <c:majorTickMark val="in"/>
        <c:minorTickMark val="in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389924424"/>
        <c:crossesAt val="-5.000000000000001E-3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  <c:userShapes r:id="rId3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040315130136965"/>
          <c:y val="2.5445981624881601E-2"/>
          <c:w val="0.76108204987515882"/>
          <c:h val="0.83128813452471906"/>
        </c:manualLayout>
      </c:layout>
      <c:scatterChart>
        <c:scatterStyle val="lineMarker"/>
        <c:varyColors val="0"/>
        <c:ser>
          <c:idx val="0"/>
          <c:order val="0"/>
          <c:tx>
            <c:v>Brho-C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poly"/>
            <c:order val="2"/>
            <c:dispRSqr val="0"/>
            <c:dispEq val="0"/>
          </c:trendline>
          <c:xVal>
            <c:numRef>
              <c:f>data!$W$2:$W$20</c:f>
              <c:numCache>
                <c:formatCode>0.0000_ </c:formatCode>
                <c:ptCount val="19"/>
                <c:pt idx="0">
                  <c:v>108.25246391270308</c:v>
                </c:pt>
                <c:pt idx="1">
                  <c:v>108.26703504843391</c:v>
                </c:pt>
                <c:pt idx="2">
                  <c:v>108.28151379383277</c:v>
                </c:pt>
                <c:pt idx="3">
                  <c:v>108.29589923897535</c:v>
                </c:pt>
                <c:pt idx="4">
                  <c:v>108.31027572869652</c:v>
                </c:pt>
                <c:pt idx="5">
                  <c:v>108.32489284943655</c:v>
                </c:pt>
                <c:pt idx="6">
                  <c:v>108.33975114589103</c:v>
                </c:pt>
                <c:pt idx="7">
                  <c:v>108.35493467709864</c:v>
                </c:pt>
                <c:pt idx="8">
                  <c:v>108.37086031112929</c:v>
                </c:pt>
                <c:pt idx="9">
                  <c:v>108.38686054357815</c:v>
                </c:pt>
                <c:pt idx="10">
                  <c:v>108.40301896772814</c:v>
                </c:pt>
                <c:pt idx="11">
                  <c:v>108.41933566740028</c:v>
                </c:pt>
                <c:pt idx="12">
                  <c:v>108.43522570926805</c:v>
                </c:pt>
                <c:pt idx="13">
                  <c:v>108.45093967272668</c:v>
                </c:pt>
                <c:pt idx="14">
                  <c:v>108.46647749312478</c:v>
                </c:pt>
                <c:pt idx="15">
                  <c:v>108.48225715394953</c:v>
                </c:pt>
                <c:pt idx="16">
                  <c:v>108.49828544422827</c:v>
                </c:pt>
                <c:pt idx="17">
                  <c:v>108.51496020059434</c:v>
                </c:pt>
                <c:pt idx="18">
                  <c:v>108.53238631198876</c:v>
                </c:pt>
              </c:numCache>
            </c:numRef>
          </c:xVal>
          <c:yVal>
            <c:numRef>
              <c:f>data!$Z$2:$Z$20</c:f>
              <c:numCache>
                <c:formatCode>0.0000_ </c:formatCode>
                <c:ptCount val="19"/>
                <c:pt idx="0">
                  <c:v>8.0205245878305949</c:v>
                </c:pt>
                <c:pt idx="1">
                  <c:v>8.0228265034769208</c:v>
                </c:pt>
                <c:pt idx="2">
                  <c:v>8.0251280809621139</c:v>
                </c:pt>
                <c:pt idx="3">
                  <c:v>8.0274293205771237</c:v>
                </c:pt>
                <c:pt idx="4">
                  <c:v>8.0297302226125211</c:v>
                </c:pt>
                <c:pt idx="5">
                  <c:v>8.0320307873585062</c:v>
                </c:pt>
                <c:pt idx="6">
                  <c:v>8.0343310151048968</c:v>
                </c:pt>
                <c:pt idx="7">
                  <c:v>8.0366309061411414</c:v>
                </c:pt>
                <c:pt idx="8">
                  <c:v>8.0389304607563172</c:v>
                </c:pt>
                <c:pt idx="9">
                  <c:v>8.0412296792391196</c:v>
                </c:pt>
                <c:pt idx="10">
                  <c:v>8.0435285618778796</c:v>
                </c:pt>
                <c:pt idx="11">
                  <c:v>8.0458271089605535</c:v>
                </c:pt>
                <c:pt idx="12">
                  <c:v>8.0481253207747265</c:v>
                </c:pt>
                <c:pt idx="13">
                  <c:v>8.0504231976076159</c:v>
                </c:pt>
                <c:pt idx="14">
                  <c:v>8.0527207397460607</c:v>
                </c:pt>
                <c:pt idx="15">
                  <c:v>8.0550179474765429</c:v>
                </c:pt>
                <c:pt idx="16">
                  <c:v>8.0573148210851659</c:v>
                </c:pt>
                <c:pt idx="17">
                  <c:v>8.0596113608576712</c:v>
                </c:pt>
                <c:pt idx="18">
                  <c:v>8.0619075670794338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788-472D-A2A9-9ACB7229DA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9924424"/>
        <c:axId val="389925736"/>
      </c:scatterChart>
      <c:valAx>
        <c:axId val="38992442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CN">
                    <a:solidFill>
                      <a:sysClr val="windowText" lastClr="000000"/>
                    </a:solidFill>
                  </a:rPr>
                  <a:t>C [m]</a:t>
                </a:r>
                <a:endParaRPr lang="zh-CN" altLang="en-US">
                  <a:solidFill>
                    <a:sysClr val="windowText" lastClr="000000"/>
                  </a:solidFill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zh-CN"/>
            </a:p>
          </c:txPr>
        </c:title>
        <c:numFmt formatCode="0.00_ " sourceLinked="0"/>
        <c:majorTickMark val="in"/>
        <c:minorTickMark val="in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389925736"/>
        <c:crossesAt val="-1.8000000000000007E-4"/>
        <c:crossBetween val="midCat"/>
      </c:valAx>
      <c:valAx>
        <c:axId val="389925736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CN" sz="1100">
                    <a:solidFill>
                      <a:sysClr val="windowText" lastClr="000000"/>
                    </a:solidFill>
                  </a:rPr>
                  <a:t>B</a:t>
                </a:r>
                <a:r>
                  <a:rPr lang="el-GR" altLang="zh-CN" sz="1100">
                    <a:solidFill>
                      <a:sysClr val="windowText" lastClr="000000"/>
                    </a:solidFill>
                    <a:latin typeface="等线" panose="02010600030101010101" pitchFamily="2" charset="-122"/>
                    <a:ea typeface="等线" panose="02010600030101010101" pitchFamily="2" charset="-122"/>
                  </a:rPr>
                  <a:t>ρ</a:t>
                </a:r>
                <a:r>
                  <a:rPr lang="en-US" altLang="zh-CN" sz="1100">
                    <a:solidFill>
                      <a:sysClr val="windowText" lastClr="000000"/>
                    </a:solidFill>
                    <a:latin typeface="等线" panose="02010600030101010101" pitchFamily="2" charset="-122"/>
                    <a:ea typeface="等线" panose="02010600030101010101" pitchFamily="2" charset="-122"/>
                  </a:rPr>
                  <a:t> [Tm]</a:t>
                </a:r>
                <a:endParaRPr lang="zh-CN" altLang="en-US" sz="1100">
                  <a:solidFill>
                    <a:sysClr val="windowText" lastClr="000000"/>
                  </a:solidFill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zh-CN"/>
            </a:p>
          </c:txPr>
        </c:title>
        <c:numFmt formatCode="#,##0.0000_);[Red]\(#,##0.0000\)" sourceLinked="0"/>
        <c:majorTickMark val="in"/>
        <c:minorTickMark val="in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389924424"/>
        <c:crossesAt val="-5.000000000000001E-3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542825896762907"/>
          <c:y val="5.0925925925925923E-2"/>
          <c:w val="0.76370363079615045"/>
          <c:h val="0.80000801983085446"/>
        </c:manualLayout>
      </c:layout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data!$W$3:$W$20</c:f>
              <c:numCache>
                <c:formatCode>0.0000_ </c:formatCode>
                <c:ptCount val="18"/>
                <c:pt idx="0">
                  <c:v>108.26703504843391</c:v>
                </c:pt>
                <c:pt idx="1">
                  <c:v>108.28151379383277</c:v>
                </c:pt>
                <c:pt idx="2">
                  <c:v>108.29589923897535</c:v>
                </c:pt>
                <c:pt idx="3">
                  <c:v>108.31027572869652</c:v>
                </c:pt>
                <c:pt idx="4">
                  <c:v>108.32489284943655</c:v>
                </c:pt>
                <c:pt idx="5">
                  <c:v>108.33975114589103</c:v>
                </c:pt>
                <c:pt idx="6">
                  <c:v>108.35493467709864</c:v>
                </c:pt>
                <c:pt idx="7">
                  <c:v>108.37086031112929</c:v>
                </c:pt>
                <c:pt idx="8">
                  <c:v>108.38686054357815</c:v>
                </c:pt>
                <c:pt idx="9">
                  <c:v>108.40301896772814</c:v>
                </c:pt>
                <c:pt idx="10">
                  <c:v>108.41933566740028</c:v>
                </c:pt>
                <c:pt idx="11">
                  <c:v>108.43522570926805</c:v>
                </c:pt>
                <c:pt idx="12">
                  <c:v>108.45093967272668</c:v>
                </c:pt>
                <c:pt idx="13">
                  <c:v>108.46647749312478</c:v>
                </c:pt>
                <c:pt idx="14">
                  <c:v>108.48225715394953</c:v>
                </c:pt>
                <c:pt idx="15">
                  <c:v>108.49828544422827</c:v>
                </c:pt>
                <c:pt idx="16">
                  <c:v>108.51496020059434</c:v>
                </c:pt>
                <c:pt idx="17">
                  <c:v>108.53238631198876</c:v>
                </c:pt>
              </c:numCache>
            </c:numRef>
          </c:xVal>
          <c:yVal>
            <c:numRef>
              <c:f>data!$AF$3:$AF$20</c:f>
              <c:numCache>
                <c:formatCode>0.0000_ </c:formatCode>
                <c:ptCount val="18"/>
                <c:pt idx="0">
                  <c:v>1.4600993986713997</c:v>
                </c:pt>
                <c:pt idx="1">
                  <c:v>1.4645307934830305</c:v>
                </c:pt>
                <c:pt idx="2">
                  <c:v>1.4690515269251549</c:v>
                </c:pt>
                <c:pt idx="3">
                  <c:v>1.4692881926319279</c:v>
                </c:pt>
                <c:pt idx="4">
                  <c:v>1.4569269095481854</c:v>
                </c:pt>
                <c:pt idx="5">
                  <c:v>1.4448406963848834</c:v>
                </c:pt>
                <c:pt idx="6">
                  <c:v>1.4290735225441216</c:v>
                </c:pt>
                <c:pt idx="7">
                  <c:v>1.3951812245936286</c:v>
                </c:pt>
                <c:pt idx="8">
                  <c:v>1.3917270231226815</c:v>
                </c:pt>
                <c:pt idx="9">
                  <c:v>1.3847018828730795</c:v>
                </c:pt>
                <c:pt idx="10">
                  <c:v>1.3777758402248748</c:v>
                </c:pt>
                <c:pt idx="11">
                  <c:v>1.3959515150425805</c:v>
                </c:pt>
                <c:pt idx="12">
                  <c:v>1.4035497395911221</c:v>
                </c:pt>
                <c:pt idx="13">
                  <c:v>1.4112798575380487</c:v>
                </c:pt>
                <c:pt idx="14">
                  <c:v>1.4002236308118003</c:v>
                </c:pt>
                <c:pt idx="15">
                  <c:v>1.3891246579276577</c:v>
                </c:pt>
                <c:pt idx="16">
                  <c:v>1.3617425078509482</c:v>
                </c:pt>
                <c:pt idx="17">
                  <c:v>1.3318826774386692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867-4294-BCF2-CFC8E6B941E8}"/>
            </c:ext>
          </c:extLst>
        </c:ser>
        <c:ser>
          <c:idx val="1"/>
          <c:order val="1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data!$W$22:$W$52</c:f>
              <c:numCache>
                <c:formatCode>0.0000_ </c:formatCode>
                <c:ptCount val="31"/>
                <c:pt idx="0">
                  <c:v>108.38694407929346</c:v>
                </c:pt>
                <c:pt idx="1">
                  <c:v>108.39047511885103</c:v>
                </c:pt>
                <c:pt idx="2">
                  <c:v>108.3888924765059</c:v>
                </c:pt>
                <c:pt idx="3">
                  <c:v>108.38730974464421</c:v>
                </c:pt>
                <c:pt idx="4">
                  <c:v>108.38572692325825</c:v>
                </c:pt>
                <c:pt idx="5">
                  <c:v>108.3840604787832</c:v>
                </c:pt>
                <c:pt idx="6">
                  <c:v>108.38247747954593</c:v>
                </c:pt>
                <c:pt idx="7">
                  <c:v>108.38089439076158</c:v>
                </c:pt>
                <c:pt idx="8">
                  <c:v>108.37931121242252</c:v>
                </c:pt>
                <c:pt idx="9">
                  <c:v>108.37772794452108</c:v>
                </c:pt>
                <c:pt idx="10">
                  <c:v>108.37614458704967</c:v>
                </c:pt>
                <c:pt idx="11">
                  <c:v>108.37456114000058</c:v>
                </c:pt>
                <c:pt idx="12">
                  <c:v>108.3728940784795</c:v>
                </c:pt>
                <c:pt idx="13">
                  <c:v>108.37131045347273</c:v>
                </c:pt>
                <c:pt idx="14">
                  <c:v>108.36972673886545</c:v>
                </c:pt>
                <c:pt idx="15">
                  <c:v>108.36814293465002</c:v>
                </c:pt>
                <c:pt idx="16">
                  <c:v>108.36655904081871</c:v>
                </c:pt>
                <c:pt idx="17">
                  <c:v>108.36497505736402</c:v>
                </c:pt>
                <c:pt idx="18">
                  <c:v>108.36339098427823</c:v>
                </c:pt>
                <c:pt idx="19">
                  <c:v>108.36180682155364</c:v>
                </c:pt>
                <c:pt idx="20">
                  <c:v>108.3603060843032</c:v>
                </c:pt>
                <c:pt idx="21">
                  <c:v>108.3587217410571</c:v>
                </c:pt>
                <c:pt idx="22">
                  <c:v>108.35722082095621</c:v>
                </c:pt>
                <c:pt idx="23">
                  <c:v>108.35563629715767</c:v>
                </c:pt>
                <c:pt idx="24">
                  <c:v>108.35413519417523</c:v>
                </c:pt>
                <c:pt idx="25">
                  <c:v>108.35263399919394</c:v>
                </c:pt>
                <c:pt idx="26">
                  <c:v>108.35113271220602</c:v>
                </c:pt>
                <c:pt idx="27">
                  <c:v>108.34963133320349</c:v>
                </c:pt>
                <c:pt idx="28">
                  <c:v>108.34812986217852</c:v>
                </c:pt>
                <c:pt idx="29">
                  <c:v>108.34662829912331</c:v>
                </c:pt>
                <c:pt idx="30">
                  <c:v>108.3451266440299</c:v>
                </c:pt>
              </c:numCache>
            </c:numRef>
          </c:xVal>
          <c:yVal>
            <c:numRef>
              <c:f>data!$AF$23:$AF$52</c:f>
              <c:numCache>
                <c:formatCode>0.0000_ </c:formatCode>
                <c:ptCount val="30"/>
                <c:pt idx="0">
                  <c:v>1.3992071076414945</c:v>
                </c:pt>
                <c:pt idx="1">
                  <c:v>1.3992349605810086</c:v>
                </c:pt>
                <c:pt idx="2">
                  <c:v>1.3992153911275016</c:v>
                </c:pt>
                <c:pt idx="3">
                  <c:v>1.3991958216329412</c:v>
                </c:pt>
                <c:pt idx="4">
                  <c:v>1.3636567652166383</c:v>
                </c:pt>
                <c:pt idx="5">
                  <c:v>1.3991566826997786</c:v>
                </c:pt>
                <c:pt idx="6">
                  <c:v>1.3991371132374018</c:v>
                </c:pt>
                <c:pt idx="7">
                  <c:v>1.3991175437503509</c:v>
                </c:pt>
                <c:pt idx="8">
                  <c:v>1.3990979742921017</c:v>
                </c:pt>
                <c:pt idx="9">
                  <c:v>1.3990784048123963</c:v>
                </c:pt>
                <c:pt idx="10">
                  <c:v>1.3990588353387188</c:v>
                </c:pt>
                <c:pt idx="11">
                  <c:v>1.3635403062625409</c:v>
                </c:pt>
                <c:pt idx="12">
                  <c:v>1.3990196964004464</c:v>
                </c:pt>
                <c:pt idx="13">
                  <c:v>1.3990001269301042</c:v>
                </c:pt>
                <c:pt idx="14">
                  <c:v>1.3989805574587879</c:v>
                </c:pt>
                <c:pt idx="15">
                  <c:v>1.398960987970755</c:v>
                </c:pt>
                <c:pt idx="16">
                  <c:v>1.3989414185126781</c:v>
                </c:pt>
                <c:pt idx="17">
                  <c:v>1.3989218490501585</c:v>
                </c:pt>
                <c:pt idx="18">
                  <c:v>1.3989022795636263</c:v>
                </c:pt>
                <c:pt idx="19">
                  <c:v>1.4372797983901349</c:v>
                </c:pt>
                <c:pt idx="20">
                  <c:v>1.3988631406283933</c:v>
                </c:pt>
                <c:pt idx="21">
                  <c:v>1.4372339207737983</c:v>
                </c:pt>
                <c:pt idx="22">
                  <c:v>1.398824001692367</c:v>
                </c:pt>
                <c:pt idx="23">
                  <c:v>1.437188043933991</c:v>
                </c:pt>
                <c:pt idx="24">
                  <c:v>1.437165121204143</c:v>
                </c:pt>
                <c:pt idx="25">
                  <c:v>1.4371421986644941</c:v>
                </c:pt>
                <c:pt idx="26">
                  <c:v>1.4371192762923082</c:v>
                </c:pt>
                <c:pt idx="27">
                  <c:v>1.4370963541140358</c:v>
                </c:pt>
                <c:pt idx="28">
                  <c:v>1.4370734321466563</c:v>
                </c:pt>
                <c:pt idx="29">
                  <c:v>1.4370505103459483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867-4294-BCF2-CFC8E6B941E8}"/>
            </c:ext>
          </c:extLst>
        </c:ser>
        <c:ser>
          <c:idx val="2"/>
          <c:order val="2"/>
          <c:spPr>
            <a:ln w="19050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data!$AH$27:$AH$28</c:f>
              <c:numCache>
                <c:formatCode>0.0000_ </c:formatCode>
                <c:ptCount val="2"/>
                <c:pt idx="0">
                  <c:v>108.4</c:v>
                </c:pt>
                <c:pt idx="1">
                  <c:v>108.4</c:v>
                </c:pt>
              </c:numCache>
            </c:numRef>
          </c:xVal>
          <c:yVal>
            <c:numRef>
              <c:f>data!$AI$27:$AI$28</c:f>
              <c:numCache>
                <c:formatCode>0.0000_ </c:formatCode>
                <c:ptCount val="2"/>
                <c:pt idx="0">
                  <c:v>1.3</c:v>
                </c:pt>
                <c:pt idx="1">
                  <c:v>1.5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867-4294-BCF2-CFC8E6B941E8}"/>
            </c:ext>
          </c:extLst>
        </c:ser>
        <c:ser>
          <c:idx val="3"/>
          <c:order val="3"/>
          <c:spPr>
            <a:ln w="19050" cap="rnd">
              <a:solidFill>
                <a:srgbClr val="00FF00"/>
              </a:solidFill>
              <a:round/>
            </a:ln>
            <a:effectLst/>
          </c:spPr>
          <c:marker>
            <c:symbol val="none"/>
          </c:marker>
          <c:xVal>
            <c:numRef>
              <c:f>data!$W$2:$W$20</c:f>
              <c:numCache>
                <c:formatCode>0.0000_ </c:formatCode>
                <c:ptCount val="19"/>
                <c:pt idx="0">
                  <c:v>108.25246391270308</c:v>
                </c:pt>
                <c:pt idx="1">
                  <c:v>108.26703504843391</c:v>
                </c:pt>
                <c:pt idx="2">
                  <c:v>108.28151379383277</c:v>
                </c:pt>
                <c:pt idx="3">
                  <c:v>108.29589923897535</c:v>
                </c:pt>
                <c:pt idx="4">
                  <c:v>108.31027572869652</c:v>
                </c:pt>
                <c:pt idx="5">
                  <c:v>108.32489284943655</c:v>
                </c:pt>
                <c:pt idx="6">
                  <c:v>108.33975114589103</c:v>
                </c:pt>
                <c:pt idx="7">
                  <c:v>108.35493467709864</c:v>
                </c:pt>
                <c:pt idx="8">
                  <c:v>108.37086031112929</c:v>
                </c:pt>
                <c:pt idx="9">
                  <c:v>108.38686054357815</c:v>
                </c:pt>
                <c:pt idx="10">
                  <c:v>108.40301896772814</c:v>
                </c:pt>
                <c:pt idx="11">
                  <c:v>108.41933566740028</c:v>
                </c:pt>
                <c:pt idx="12">
                  <c:v>108.43522570926805</c:v>
                </c:pt>
                <c:pt idx="13">
                  <c:v>108.45093967272668</c:v>
                </c:pt>
                <c:pt idx="14">
                  <c:v>108.46647749312478</c:v>
                </c:pt>
                <c:pt idx="15">
                  <c:v>108.48225715394953</c:v>
                </c:pt>
                <c:pt idx="16">
                  <c:v>108.49828544422827</c:v>
                </c:pt>
                <c:pt idx="17">
                  <c:v>108.51496020059434</c:v>
                </c:pt>
                <c:pt idx="18">
                  <c:v>108.53238631198876</c:v>
                </c:pt>
              </c:numCache>
            </c:numRef>
          </c:xVal>
          <c:yVal>
            <c:numRef>
              <c:f>data!$F$2:$F$20</c:f>
              <c:numCache>
                <c:formatCode>0.0000_ </c:formatCode>
                <c:ptCount val="19"/>
                <c:pt idx="0">
                  <c:v>1.3974348571774606</c:v>
                </c:pt>
                <c:pt idx="1">
                  <c:v>1.3976305611927753</c:v>
                </c:pt>
                <c:pt idx="2">
                  <c:v>1.397826265200091</c:v>
                </c:pt>
                <c:pt idx="3">
                  <c:v>1.3980219691994185</c:v>
                </c:pt>
                <c:pt idx="4">
                  <c:v>1.3982176731907678</c:v>
                </c:pt>
                <c:pt idx="5">
                  <c:v>1.3984133771741494</c:v>
                </c:pt>
                <c:pt idx="6">
                  <c:v>1.3986090811495735</c:v>
                </c:pt>
                <c:pt idx="7">
                  <c:v>1.3988047851170502</c:v>
                </c:pt>
                <c:pt idx="8">
                  <c:v>1.3990004890765901</c:v>
                </c:pt>
                <c:pt idx="9">
                  <c:v>1.3991961930282033</c:v>
                </c:pt>
                <c:pt idx="10">
                  <c:v>1.3993918969718999</c:v>
                </c:pt>
                <c:pt idx="11">
                  <c:v>1.3995876009076902</c:v>
                </c:pt>
                <c:pt idx="12">
                  <c:v>1.3997833048355843</c:v>
                </c:pt>
                <c:pt idx="13">
                  <c:v>1.3999790087555926</c:v>
                </c:pt>
                <c:pt idx="14">
                  <c:v>1.4001747126677249</c:v>
                </c:pt>
                <c:pt idx="15">
                  <c:v>1.4003704165719917</c:v>
                </c:pt>
                <c:pt idx="16">
                  <c:v>1.4005661204684026</c:v>
                </c:pt>
                <c:pt idx="17">
                  <c:v>1.4007618243569682</c:v>
                </c:pt>
                <c:pt idx="18">
                  <c:v>1.4009575282376983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867-4294-BCF2-CFC8E6B941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2371008"/>
        <c:axId val="452371664"/>
      </c:scatterChart>
      <c:valAx>
        <c:axId val="4523710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CN"/>
                  <a:t>Orbital length [m]</a:t>
                </a:r>
                <a:endParaRPr lang="zh-CN" alt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CN"/>
            </a:p>
          </c:txPr>
        </c:title>
        <c:numFmt formatCode="0.00_ " sourceLinked="0"/>
        <c:majorTickMark val="in"/>
        <c:minorTickMark val="in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452371664"/>
        <c:crosses val="autoZero"/>
        <c:crossBetween val="midCat"/>
      </c:valAx>
      <c:valAx>
        <c:axId val="452371664"/>
        <c:scaling>
          <c:orientation val="minMax"/>
          <c:max val="1.5"/>
          <c:min val="1.3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l-GR" altLang="zh-CN"/>
                  <a:t>γ</a:t>
                </a:r>
                <a:r>
                  <a:rPr lang="en-US" altLang="zh-CN"/>
                  <a:t>t</a:t>
                </a:r>
                <a:endParaRPr lang="zh-CN" alt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CN"/>
            </a:p>
          </c:txPr>
        </c:title>
        <c:numFmt formatCode="0.0000_ " sourceLinked="1"/>
        <c:majorTickMark val="in"/>
        <c:minorTickMark val="in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45237100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  <c:userShapes r:id="rId3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v>1%Q3D/Q6D</c:v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Sheet2!$B$3:$B$27</c:f>
              <c:numCache>
                <c:formatCode>General</c:formatCode>
                <c:ptCount val="25"/>
                <c:pt idx="0">
                  <c:v>-1300</c:v>
                </c:pt>
                <c:pt idx="1">
                  <c:v>-1400</c:v>
                </c:pt>
                <c:pt idx="2">
                  <c:v>-1600</c:v>
                </c:pt>
                <c:pt idx="3">
                  <c:v>-1700</c:v>
                </c:pt>
                <c:pt idx="4">
                  <c:v>-1800</c:v>
                </c:pt>
                <c:pt idx="5">
                  <c:v>-1900</c:v>
                </c:pt>
                <c:pt idx="6">
                  <c:v>-2000</c:v>
                </c:pt>
                <c:pt idx="7">
                  <c:v>-2100</c:v>
                </c:pt>
                <c:pt idx="8">
                  <c:v>-2200</c:v>
                </c:pt>
                <c:pt idx="9">
                  <c:v>-2300</c:v>
                </c:pt>
                <c:pt idx="10">
                  <c:v>-2400</c:v>
                </c:pt>
                <c:pt idx="11">
                  <c:v>-2500</c:v>
                </c:pt>
                <c:pt idx="12">
                  <c:v>-1700</c:v>
                </c:pt>
                <c:pt idx="13">
                  <c:v>-1600</c:v>
                </c:pt>
                <c:pt idx="14">
                  <c:v>-1500</c:v>
                </c:pt>
                <c:pt idx="15">
                  <c:v>-1400</c:v>
                </c:pt>
                <c:pt idx="16">
                  <c:v>-1300</c:v>
                </c:pt>
                <c:pt idx="17">
                  <c:v>-1200</c:v>
                </c:pt>
                <c:pt idx="18">
                  <c:v>-1100</c:v>
                </c:pt>
                <c:pt idx="19">
                  <c:v>-1000</c:v>
                </c:pt>
                <c:pt idx="20">
                  <c:v>-900</c:v>
                </c:pt>
                <c:pt idx="21">
                  <c:v>-800</c:v>
                </c:pt>
                <c:pt idx="22">
                  <c:v>-700</c:v>
                </c:pt>
                <c:pt idx="23">
                  <c:v>-600</c:v>
                </c:pt>
                <c:pt idx="24">
                  <c:v>-500</c:v>
                </c:pt>
              </c:numCache>
            </c:numRef>
          </c:xVal>
          <c:yVal>
            <c:numRef>
              <c:f>Sheet2!$C$3:$C$27</c:f>
              <c:numCache>
                <c:formatCode>General</c:formatCode>
                <c:ptCount val="25"/>
                <c:pt idx="0">
                  <c:v>243.92967300000001</c:v>
                </c:pt>
                <c:pt idx="1">
                  <c:v>243.928921</c:v>
                </c:pt>
                <c:pt idx="2">
                  <c:v>243.92779300000001</c:v>
                </c:pt>
                <c:pt idx="3">
                  <c:v>243.92553799999999</c:v>
                </c:pt>
                <c:pt idx="4">
                  <c:v>243.92252999999999</c:v>
                </c:pt>
                <c:pt idx="5">
                  <c:v>243.91877099999999</c:v>
                </c:pt>
                <c:pt idx="6">
                  <c:v>243.91483500000001</c:v>
                </c:pt>
                <c:pt idx="7">
                  <c:v>243.910312</c:v>
                </c:pt>
                <c:pt idx="8">
                  <c:v>243.90617700000001</c:v>
                </c:pt>
                <c:pt idx="9">
                  <c:v>243.90222900000001</c:v>
                </c:pt>
                <c:pt idx="10">
                  <c:v>243.897718</c:v>
                </c:pt>
                <c:pt idx="12">
                  <c:v>243.92518200000001</c:v>
                </c:pt>
                <c:pt idx="13">
                  <c:v>243.927605</c:v>
                </c:pt>
                <c:pt idx="14">
                  <c:v>243.92854500000001</c:v>
                </c:pt>
                <c:pt idx="15">
                  <c:v>243.92929699999999</c:v>
                </c:pt>
                <c:pt idx="16">
                  <c:v>243.92967300000001</c:v>
                </c:pt>
                <c:pt idx="17">
                  <c:v>243.92967300000001</c:v>
                </c:pt>
                <c:pt idx="18">
                  <c:v>243.93023700000001</c:v>
                </c:pt>
                <c:pt idx="19">
                  <c:v>243.931365</c:v>
                </c:pt>
                <c:pt idx="20">
                  <c:v>243.93268</c:v>
                </c:pt>
                <c:pt idx="21">
                  <c:v>243.933808</c:v>
                </c:pt>
                <c:pt idx="22">
                  <c:v>243.934372</c:v>
                </c:pt>
                <c:pt idx="23">
                  <c:v>243.933808</c:v>
                </c:pt>
                <c:pt idx="24">
                  <c:v>243.93174099999999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D3C-407B-94C6-B09A4F0C1D87}"/>
            </c:ext>
          </c:extLst>
        </c:ser>
        <c:ser>
          <c:idx val="2"/>
          <c:order val="1"/>
          <c:tx>
            <c:v>1.6% Q3D/Q6D</c:v>
          </c:tx>
          <c:spPr>
            <a:ln w="2540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Sheet2!$H$3:$H$24</c:f>
              <c:numCache>
                <c:formatCode>General</c:formatCode>
                <c:ptCount val="22"/>
                <c:pt idx="0">
                  <c:v>-1700</c:v>
                </c:pt>
                <c:pt idx="1">
                  <c:v>-1800</c:v>
                </c:pt>
                <c:pt idx="2">
                  <c:v>-1900</c:v>
                </c:pt>
                <c:pt idx="3">
                  <c:v>-2000</c:v>
                </c:pt>
                <c:pt idx="4">
                  <c:v>-2100</c:v>
                </c:pt>
                <c:pt idx="5">
                  <c:v>-2200</c:v>
                </c:pt>
                <c:pt idx="6">
                  <c:v>-2300</c:v>
                </c:pt>
                <c:pt idx="7">
                  <c:v>-2400</c:v>
                </c:pt>
                <c:pt idx="8">
                  <c:v>-1700</c:v>
                </c:pt>
                <c:pt idx="9">
                  <c:v>-1600</c:v>
                </c:pt>
                <c:pt idx="10">
                  <c:v>-1500</c:v>
                </c:pt>
                <c:pt idx="11">
                  <c:v>-1400</c:v>
                </c:pt>
                <c:pt idx="12">
                  <c:v>-1300</c:v>
                </c:pt>
                <c:pt idx="13">
                  <c:v>-1200</c:v>
                </c:pt>
                <c:pt idx="14">
                  <c:v>-1100</c:v>
                </c:pt>
                <c:pt idx="15">
                  <c:v>-1000</c:v>
                </c:pt>
                <c:pt idx="16">
                  <c:v>-900</c:v>
                </c:pt>
                <c:pt idx="17">
                  <c:v>-800</c:v>
                </c:pt>
                <c:pt idx="18">
                  <c:v>-700</c:v>
                </c:pt>
                <c:pt idx="19">
                  <c:v>-600</c:v>
                </c:pt>
                <c:pt idx="20">
                  <c:v>-500</c:v>
                </c:pt>
                <c:pt idx="21">
                  <c:v>-400</c:v>
                </c:pt>
              </c:numCache>
            </c:numRef>
          </c:xVal>
          <c:yVal>
            <c:numRef>
              <c:f>Sheet2!$I$3:$I$24</c:f>
              <c:numCache>
                <c:formatCode>General</c:formatCode>
                <c:ptCount val="22"/>
                <c:pt idx="0">
                  <c:v>243.932492</c:v>
                </c:pt>
                <c:pt idx="1">
                  <c:v>243.93042500000001</c:v>
                </c:pt>
                <c:pt idx="2">
                  <c:v>243.92779300000001</c:v>
                </c:pt>
                <c:pt idx="3">
                  <c:v>243.92469800000001</c:v>
                </c:pt>
                <c:pt idx="4">
                  <c:v>243.92121399999999</c:v>
                </c:pt>
                <c:pt idx="5">
                  <c:v>243.91801899999999</c:v>
                </c:pt>
                <c:pt idx="6">
                  <c:v>243.91482300000001</c:v>
                </c:pt>
                <c:pt idx="8">
                  <c:v>243.928189</c:v>
                </c:pt>
                <c:pt idx="9">
                  <c:v>243.930049</c:v>
                </c:pt>
                <c:pt idx="10">
                  <c:v>243.93024700000001</c:v>
                </c:pt>
                <c:pt idx="11">
                  <c:v>243.92986099999999</c:v>
                </c:pt>
                <c:pt idx="12">
                  <c:v>243.92910900000001</c:v>
                </c:pt>
                <c:pt idx="13">
                  <c:v>243.92618899999999</c:v>
                </c:pt>
                <c:pt idx="14">
                  <c:v>243.92796100000001</c:v>
                </c:pt>
                <c:pt idx="15">
                  <c:v>243.928189</c:v>
                </c:pt>
                <c:pt idx="16">
                  <c:v>243.92854500000001</c:v>
                </c:pt>
                <c:pt idx="17">
                  <c:v>243.92873299999999</c:v>
                </c:pt>
                <c:pt idx="18">
                  <c:v>243.92835700000001</c:v>
                </c:pt>
                <c:pt idx="19">
                  <c:v>243.926289</c:v>
                </c:pt>
                <c:pt idx="20">
                  <c:v>243.922718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D3C-407B-94C6-B09A4F0C1D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536640"/>
        <c:axId val="451544512"/>
      </c:scatterChart>
      <c:valAx>
        <c:axId val="4515366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2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altLang="zh-CN" sz="200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electron_cooler</a:t>
                </a:r>
                <a:r>
                  <a:rPr lang="en-US" altLang="zh-CN" sz="2000" baseline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 Voltage [V]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2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zh-CN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zh-CN"/>
          </a:p>
        </c:txPr>
        <c:crossAx val="451544512"/>
        <c:crossesAt val="243.89500000000001"/>
        <c:crossBetween val="midCat"/>
      </c:valAx>
      <c:valAx>
        <c:axId val="451544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altLang="zh-CN" sz="200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Frequency [MHz]</a:t>
                </a:r>
                <a:endParaRPr lang="zh-CN" altLang="en-US" sz="2000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zh-CN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zh-CN"/>
          </a:p>
        </c:txPr>
        <c:crossAx val="451536640"/>
        <c:crossesAt val="-3000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092915282553375"/>
          <c:y val="2.5445981624881601E-2"/>
          <c:w val="0.80055597645550436"/>
          <c:h val="0.83128813452471906"/>
        </c:manualLayout>
      </c:layout>
      <c:scatterChart>
        <c:scatterStyle val="lineMarker"/>
        <c:varyColors val="0"/>
        <c:ser>
          <c:idx val="0"/>
          <c:order val="0"/>
          <c:tx>
            <c:strRef>
              <c:f>BeamPositionDeviation!$D$1</c:f>
              <c:strCache>
                <c:ptCount val="1"/>
                <c:pt idx="0">
                  <c:v>1 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BeamPositionDeviation!$B$4:$B$12</c:f>
              <c:numCache>
                <c:formatCode>0.00_ </c:formatCode>
                <c:ptCount val="9"/>
                <c:pt idx="0">
                  <c:v>108.31293583627473</c:v>
                </c:pt>
                <c:pt idx="1">
                  <c:v>108.33616414580314</c:v>
                </c:pt>
                <c:pt idx="2">
                  <c:v>108.36868417893868</c:v>
                </c:pt>
                <c:pt idx="3">
                  <c:v>108.4023570372908</c:v>
                </c:pt>
                <c:pt idx="4">
                  <c:v>108.4358240253424</c:v>
                </c:pt>
                <c:pt idx="5">
                  <c:v>108.46854107558954</c:v>
                </c:pt>
                <c:pt idx="6">
                  <c:v>108.50263569130351</c:v>
                </c:pt>
                <c:pt idx="7">
                  <c:v>108.54059878805529</c:v>
                </c:pt>
                <c:pt idx="8">
                  <c:v>108.56022981876026</c:v>
                </c:pt>
              </c:numCache>
            </c:numRef>
          </c:xVal>
          <c:yVal>
            <c:numRef>
              <c:f>BeamPositionDeviation!$D$4:$D$12</c:f>
              <c:numCache>
                <c:formatCode>0.00_ </c:formatCode>
                <c:ptCount val="9"/>
                <c:pt idx="0">
                  <c:v>-7.5000000000000098</c:v>
                </c:pt>
                <c:pt idx="1">
                  <c:v>-3.6</c:v>
                </c:pt>
                <c:pt idx="2">
                  <c:v>2.0999999999999899</c:v>
                </c:pt>
                <c:pt idx="3">
                  <c:v>8.3999999999999897</c:v>
                </c:pt>
                <c:pt idx="4">
                  <c:v>15.299999999999899</c:v>
                </c:pt>
                <c:pt idx="5">
                  <c:v>20.6999999999999</c:v>
                </c:pt>
                <c:pt idx="6">
                  <c:v>26.399999999999899</c:v>
                </c:pt>
                <c:pt idx="7">
                  <c:v>-13.5</c:v>
                </c:pt>
                <c:pt idx="8">
                  <c:v>-13.2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A10-45CD-B136-F60DD10D9409}"/>
            </c:ext>
          </c:extLst>
        </c:ser>
        <c:ser>
          <c:idx val="1"/>
          <c:order val="1"/>
          <c:tx>
            <c:strRef>
              <c:f>BeamPositionDeviation!$E$1</c:f>
              <c:strCache>
                <c:ptCount val="1"/>
                <c:pt idx="0">
                  <c:v>2 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BeamPositionDeviation!$B$4:$B$12</c:f>
              <c:numCache>
                <c:formatCode>0.00_ </c:formatCode>
                <c:ptCount val="9"/>
                <c:pt idx="0">
                  <c:v>108.31293583627473</c:v>
                </c:pt>
                <c:pt idx="1">
                  <c:v>108.33616414580314</c:v>
                </c:pt>
                <c:pt idx="2">
                  <c:v>108.36868417893868</c:v>
                </c:pt>
                <c:pt idx="3">
                  <c:v>108.4023570372908</c:v>
                </c:pt>
                <c:pt idx="4">
                  <c:v>108.4358240253424</c:v>
                </c:pt>
                <c:pt idx="5">
                  <c:v>108.46854107558954</c:v>
                </c:pt>
                <c:pt idx="6">
                  <c:v>108.50263569130351</c:v>
                </c:pt>
                <c:pt idx="7">
                  <c:v>108.54059878805529</c:v>
                </c:pt>
                <c:pt idx="8">
                  <c:v>108.56022981876026</c:v>
                </c:pt>
              </c:numCache>
            </c:numRef>
          </c:xVal>
          <c:yVal>
            <c:numRef>
              <c:f>BeamPositionDeviation!$E$4:$E$12</c:f>
              <c:numCache>
                <c:formatCode>0.00_ </c:formatCode>
                <c:ptCount val="9"/>
                <c:pt idx="0">
                  <c:v>22.499999999999901</c:v>
                </c:pt>
                <c:pt idx="1">
                  <c:v>19.499999999999901</c:v>
                </c:pt>
                <c:pt idx="2">
                  <c:v>13.799999999999899</c:v>
                </c:pt>
                <c:pt idx="3">
                  <c:v>8.3999999999999897</c:v>
                </c:pt>
                <c:pt idx="4">
                  <c:v>2.99999999999998</c:v>
                </c:pt>
                <c:pt idx="5">
                  <c:v>-1.80000000000001</c:v>
                </c:pt>
                <c:pt idx="6">
                  <c:v>-6.9000000000000199</c:v>
                </c:pt>
                <c:pt idx="7">
                  <c:v>2.99999999999998</c:v>
                </c:pt>
                <c:pt idx="8">
                  <c:v>3.2999999999999798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A10-45CD-B136-F60DD10D9409}"/>
            </c:ext>
          </c:extLst>
        </c:ser>
        <c:ser>
          <c:idx val="2"/>
          <c:order val="2"/>
          <c:tx>
            <c:strRef>
              <c:f>BeamPositionDeviation!$F$1</c:f>
              <c:strCache>
                <c:ptCount val="1"/>
                <c:pt idx="0">
                  <c:v>3 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BeamPositionDeviation!$B$4:$B$12</c:f>
              <c:numCache>
                <c:formatCode>0.00_ </c:formatCode>
                <c:ptCount val="9"/>
                <c:pt idx="0">
                  <c:v>108.31293583627473</c:v>
                </c:pt>
                <c:pt idx="1">
                  <c:v>108.33616414580314</c:v>
                </c:pt>
                <c:pt idx="2">
                  <c:v>108.36868417893868</c:v>
                </c:pt>
                <c:pt idx="3">
                  <c:v>108.4023570372908</c:v>
                </c:pt>
                <c:pt idx="4">
                  <c:v>108.4358240253424</c:v>
                </c:pt>
                <c:pt idx="5">
                  <c:v>108.46854107558954</c:v>
                </c:pt>
                <c:pt idx="6">
                  <c:v>108.50263569130351</c:v>
                </c:pt>
                <c:pt idx="7">
                  <c:v>108.54059878805529</c:v>
                </c:pt>
                <c:pt idx="8">
                  <c:v>108.56022981876026</c:v>
                </c:pt>
              </c:numCache>
            </c:numRef>
          </c:xVal>
          <c:yVal>
            <c:numRef>
              <c:f>BeamPositionDeviation!$F$4:$F$12</c:f>
              <c:numCache>
                <c:formatCode>0.00_ </c:formatCode>
                <c:ptCount val="9"/>
                <c:pt idx="0">
                  <c:v>35.399999999999899</c:v>
                </c:pt>
                <c:pt idx="1">
                  <c:v>24.899999999999899</c:v>
                </c:pt>
                <c:pt idx="2">
                  <c:v>11.399999999999901</c:v>
                </c:pt>
                <c:pt idx="3">
                  <c:v>-4.5</c:v>
                </c:pt>
                <c:pt idx="4">
                  <c:v>-19.799999999999901</c:v>
                </c:pt>
                <c:pt idx="5">
                  <c:v>-31.799999999999901</c:v>
                </c:pt>
                <c:pt idx="6">
                  <c:v>-45.599999999999902</c:v>
                </c:pt>
                <c:pt idx="7">
                  <c:v>30.599999999999898</c:v>
                </c:pt>
                <c:pt idx="8">
                  <c:v>25.799999999999901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A10-45CD-B136-F60DD10D9409}"/>
            </c:ext>
          </c:extLst>
        </c:ser>
        <c:ser>
          <c:idx val="3"/>
          <c:order val="3"/>
          <c:tx>
            <c:strRef>
              <c:f>BeamPositionDeviation!$G$1</c:f>
              <c:strCache>
                <c:ptCount val="1"/>
                <c:pt idx="0">
                  <c:v>4 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BeamPositionDeviation!$B$4:$B$12</c:f>
              <c:numCache>
                <c:formatCode>0.00_ </c:formatCode>
                <c:ptCount val="9"/>
                <c:pt idx="0">
                  <c:v>108.31293583627473</c:v>
                </c:pt>
                <c:pt idx="1">
                  <c:v>108.33616414580314</c:v>
                </c:pt>
                <c:pt idx="2">
                  <c:v>108.36868417893868</c:v>
                </c:pt>
                <c:pt idx="3">
                  <c:v>108.4023570372908</c:v>
                </c:pt>
                <c:pt idx="4">
                  <c:v>108.4358240253424</c:v>
                </c:pt>
                <c:pt idx="5">
                  <c:v>108.46854107558954</c:v>
                </c:pt>
                <c:pt idx="6">
                  <c:v>108.50263569130351</c:v>
                </c:pt>
                <c:pt idx="7">
                  <c:v>108.54059878805529</c:v>
                </c:pt>
                <c:pt idx="8">
                  <c:v>108.56022981876026</c:v>
                </c:pt>
              </c:numCache>
            </c:numRef>
          </c:xVal>
          <c:yVal>
            <c:numRef>
              <c:f>BeamPositionDeviation!$G$4:$G$12</c:f>
              <c:numCache>
                <c:formatCode>0.00_ </c:formatCode>
                <c:ptCount val="9"/>
                <c:pt idx="0">
                  <c:v>31.1999999999999</c:v>
                </c:pt>
                <c:pt idx="1">
                  <c:v>22.1999999999999</c:v>
                </c:pt>
                <c:pt idx="2">
                  <c:v>7.1999999999999797</c:v>
                </c:pt>
                <c:pt idx="3">
                  <c:v>-8.4</c:v>
                </c:pt>
                <c:pt idx="4">
                  <c:v>-23.4</c:v>
                </c:pt>
                <c:pt idx="5">
                  <c:v>-36</c:v>
                </c:pt>
                <c:pt idx="6">
                  <c:v>-48.899999999999899</c:v>
                </c:pt>
                <c:pt idx="7">
                  <c:v>10.799999999999899</c:v>
                </c:pt>
                <c:pt idx="8">
                  <c:v>5.3999999999999897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A10-45CD-B136-F60DD10D9409}"/>
            </c:ext>
          </c:extLst>
        </c:ser>
        <c:ser>
          <c:idx val="4"/>
          <c:order val="4"/>
          <c:tx>
            <c:strRef>
              <c:f>BeamPositionDeviation!$H$1</c:f>
              <c:strCache>
                <c:ptCount val="1"/>
                <c:pt idx="0">
                  <c:v>5 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BeamPositionDeviation!$B$4:$B$12</c:f>
              <c:numCache>
                <c:formatCode>0.00_ </c:formatCode>
                <c:ptCount val="9"/>
                <c:pt idx="0">
                  <c:v>108.31293583627473</c:v>
                </c:pt>
                <c:pt idx="1">
                  <c:v>108.33616414580314</c:v>
                </c:pt>
                <c:pt idx="2">
                  <c:v>108.36868417893868</c:v>
                </c:pt>
                <c:pt idx="3">
                  <c:v>108.4023570372908</c:v>
                </c:pt>
                <c:pt idx="4">
                  <c:v>108.4358240253424</c:v>
                </c:pt>
                <c:pt idx="5">
                  <c:v>108.46854107558954</c:v>
                </c:pt>
                <c:pt idx="6">
                  <c:v>108.50263569130351</c:v>
                </c:pt>
                <c:pt idx="7">
                  <c:v>108.54059878805529</c:v>
                </c:pt>
                <c:pt idx="8">
                  <c:v>108.56022981876026</c:v>
                </c:pt>
              </c:numCache>
            </c:numRef>
          </c:xVal>
          <c:yVal>
            <c:numRef>
              <c:f>BeamPositionDeviation!$H$4:$H$12</c:f>
              <c:numCache>
                <c:formatCode>0.00_ </c:formatCode>
                <c:ptCount val="9"/>
                <c:pt idx="0">
                  <c:v>-1.50000000000001</c:v>
                </c:pt>
                <c:pt idx="1">
                  <c:v>-5.0999999999999996</c:v>
                </c:pt>
                <c:pt idx="2">
                  <c:v>-9.9</c:v>
                </c:pt>
                <c:pt idx="3">
                  <c:v>-14.4</c:v>
                </c:pt>
                <c:pt idx="4">
                  <c:v>-19.2</c:v>
                </c:pt>
                <c:pt idx="5">
                  <c:v>-23.1</c:v>
                </c:pt>
                <c:pt idx="6">
                  <c:v>-27</c:v>
                </c:pt>
                <c:pt idx="7">
                  <c:v>2.99999999999998</c:v>
                </c:pt>
                <c:pt idx="8">
                  <c:v>1.49999999999998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A10-45CD-B136-F60DD10D9409}"/>
            </c:ext>
          </c:extLst>
        </c:ser>
        <c:ser>
          <c:idx val="5"/>
          <c:order val="5"/>
          <c:tx>
            <c:strRef>
              <c:f>BeamPositionDeviation!$I$1</c:f>
              <c:strCache>
                <c:ptCount val="1"/>
                <c:pt idx="0">
                  <c:v>6 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xVal>
            <c:numRef>
              <c:f>BeamPositionDeviation!$B$4:$B$12</c:f>
              <c:numCache>
                <c:formatCode>0.00_ </c:formatCode>
                <c:ptCount val="9"/>
                <c:pt idx="0">
                  <c:v>108.31293583627473</c:v>
                </c:pt>
                <c:pt idx="1">
                  <c:v>108.33616414580314</c:v>
                </c:pt>
                <c:pt idx="2">
                  <c:v>108.36868417893868</c:v>
                </c:pt>
                <c:pt idx="3">
                  <c:v>108.4023570372908</c:v>
                </c:pt>
                <c:pt idx="4">
                  <c:v>108.4358240253424</c:v>
                </c:pt>
                <c:pt idx="5">
                  <c:v>108.46854107558954</c:v>
                </c:pt>
                <c:pt idx="6">
                  <c:v>108.50263569130351</c:v>
                </c:pt>
                <c:pt idx="7">
                  <c:v>108.54059878805529</c:v>
                </c:pt>
                <c:pt idx="8">
                  <c:v>108.56022981876026</c:v>
                </c:pt>
              </c:numCache>
            </c:numRef>
          </c:xVal>
          <c:yVal>
            <c:numRef>
              <c:f>BeamPositionDeviation!$I$4:$I$12</c:f>
              <c:numCache>
                <c:formatCode>0.00_ </c:formatCode>
                <c:ptCount val="9"/>
                <c:pt idx="0">
                  <c:v>-6</c:v>
                </c:pt>
                <c:pt idx="1">
                  <c:v>-1.80000000000001</c:v>
                </c:pt>
                <c:pt idx="2">
                  <c:v>5.0999999999999801</c:v>
                </c:pt>
                <c:pt idx="3">
                  <c:v>13.1999999999999</c:v>
                </c:pt>
                <c:pt idx="4">
                  <c:v>21.599999999999898</c:v>
                </c:pt>
                <c:pt idx="5">
                  <c:v>28.1999999999999</c:v>
                </c:pt>
                <c:pt idx="6">
                  <c:v>35.699999999999903</c:v>
                </c:pt>
                <c:pt idx="7">
                  <c:v>16.799999999999901</c:v>
                </c:pt>
                <c:pt idx="8">
                  <c:v>17.099999999999898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A10-45CD-B136-F60DD10D9409}"/>
            </c:ext>
          </c:extLst>
        </c:ser>
        <c:ser>
          <c:idx val="6"/>
          <c:order val="6"/>
          <c:tx>
            <c:strRef>
              <c:f>BeamPositionDeviation!$J$1</c:f>
              <c:strCache>
                <c:ptCount val="1"/>
                <c:pt idx="0">
                  <c:v>7 </c:v>
                </c:pt>
              </c:strCache>
            </c:strRef>
          </c:tx>
          <c:spPr>
            <a:ln w="19050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xVal>
            <c:numRef>
              <c:f>BeamPositionDeviation!$B$4:$B$12</c:f>
              <c:numCache>
                <c:formatCode>0.00_ </c:formatCode>
                <c:ptCount val="9"/>
                <c:pt idx="0">
                  <c:v>108.31293583627473</c:v>
                </c:pt>
                <c:pt idx="1">
                  <c:v>108.33616414580314</c:v>
                </c:pt>
                <c:pt idx="2">
                  <c:v>108.36868417893868</c:v>
                </c:pt>
                <c:pt idx="3">
                  <c:v>108.4023570372908</c:v>
                </c:pt>
                <c:pt idx="4">
                  <c:v>108.4358240253424</c:v>
                </c:pt>
                <c:pt idx="5">
                  <c:v>108.46854107558954</c:v>
                </c:pt>
                <c:pt idx="6">
                  <c:v>108.50263569130351</c:v>
                </c:pt>
                <c:pt idx="7">
                  <c:v>108.54059878805529</c:v>
                </c:pt>
                <c:pt idx="8">
                  <c:v>108.56022981876026</c:v>
                </c:pt>
              </c:numCache>
            </c:numRef>
          </c:xVal>
          <c:yVal>
            <c:numRef>
              <c:f>BeamPositionDeviation!$J$4:$J$12</c:f>
              <c:numCache>
                <c:formatCode>0.00_ </c:formatCode>
                <c:ptCount val="9"/>
                <c:pt idx="0">
                  <c:v>-28.2</c:v>
                </c:pt>
                <c:pt idx="1">
                  <c:v>-28.2</c:v>
                </c:pt>
                <c:pt idx="2">
                  <c:v>-18</c:v>
                </c:pt>
                <c:pt idx="3">
                  <c:v>-11.1</c:v>
                </c:pt>
                <c:pt idx="4">
                  <c:v>-4.7999999999999901</c:v>
                </c:pt>
                <c:pt idx="5">
                  <c:v>-1.4210854715202001E-14</c:v>
                </c:pt>
                <c:pt idx="6">
                  <c:v>6.2999999999999803</c:v>
                </c:pt>
                <c:pt idx="7">
                  <c:v>-3.6</c:v>
                </c:pt>
                <c:pt idx="8">
                  <c:v>-4.2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A10-45CD-B136-F60DD10D9409}"/>
            </c:ext>
          </c:extLst>
        </c:ser>
        <c:ser>
          <c:idx val="7"/>
          <c:order val="7"/>
          <c:tx>
            <c:strRef>
              <c:f>BeamPositionDeviation!$K$1</c:f>
              <c:strCache>
                <c:ptCount val="1"/>
                <c:pt idx="0">
                  <c:v>8 </c:v>
                </c:pt>
              </c:strCache>
            </c:strRef>
          </c:tx>
          <c:spPr>
            <a:ln w="19050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xVal>
            <c:numRef>
              <c:f>BeamPositionDeviation!$B$4:$B$12</c:f>
              <c:numCache>
                <c:formatCode>0.00_ </c:formatCode>
                <c:ptCount val="9"/>
                <c:pt idx="0">
                  <c:v>108.31293583627473</c:v>
                </c:pt>
                <c:pt idx="1">
                  <c:v>108.33616414580314</c:v>
                </c:pt>
                <c:pt idx="2">
                  <c:v>108.36868417893868</c:v>
                </c:pt>
                <c:pt idx="3">
                  <c:v>108.4023570372908</c:v>
                </c:pt>
                <c:pt idx="4">
                  <c:v>108.4358240253424</c:v>
                </c:pt>
                <c:pt idx="5">
                  <c:v>108.46854107558954</c:v>
                </c:pt>
                <c:pt idx="6">
                  <c:v>108.50263569130351</c:v>
                </c:pt>
                <c:pt idx="7">
                  <c:v>108.54059878805529</c:v>
                </c:pt>
                <c:pt idx="8">
                  <c:v>108.56022981876026</c:v>
                </c:pt>
              </c:numCache>
            </c:numRef>
          </c:xVal>
          <c:yVal>
            <c:numRef>
              <c:f>BeamPositionDeviation!$K$4:$K$12</c:f>
              <c:numCache>
                <c:formatCode>0.00_ </c:formatCode>
                <c:ptCount val="9"/>
                <c:pt idx="0">
                  <c:v>14.999999999999901</c:v>
                </c:pt>
                <c:pt idx="1">
                  <c:v>15.5999999999999</c:v>
                </c:pt>
                <c:pt idx="2">
                  <c:v>7.7999999999999901</c:v>
                </c:pt>
                <c:pt idx="3">
                  <c:v>3.2999999999999798</c:v>
                </c:pt>
                <c:pt idx="4">
                  <c:v>-0.30000000000001098</c:v>
                </c:pt>
                <c:pt idx="5">
                  <c:v>-4.2</c:v>
                </c:pt>
                <c:pt idx="6">
                  <c:v>-9.9</c:v>
                </c:pt>
                <c:pt idx="7">
                  <c:v>-48</c:v>
                </c:pt>
                <c:pt idx="8">
                  <c:v>-50.699999999999903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FA10-45CD-B136-F60DD10D9409}"/>
            </c:ext>
          </c:extLst>
        </c:ser>
        <c:ser>
          <c:idx val="8"/>
          <c:order val="8"/>
          <c:tx>
            <c:strRef>
              <c:f>BeamPositionDeviation!$L$1</c:f>
              <c:strCache>
                <c:ptCount val="1"/>
                <c:pt idx="0">
                  <c:v>9 </c:v>
                </c:pt>
              </c:strCache>
            </c:strRef>
          </c:tx>
          <c:spPr>
            <a:ln w="19050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xVal>
            <c:numRef>
              <c:f>BeamPositionDeviation!$B$4:$B$12</c:f>
              <c:numCache>
                <c:formatCode>0.00_ </c:formatCode>
                <c:ptCount val="9"/>
                <c:pt idx="0">
                  <c:v>108.31293583627473</c:v>
                </c:pt>
                <c:pt idx="1">
                  <c:v>108.33616414580314</c:v>
                </c:pt>
                <c:pt idx="2">
                  <c:v>108.36868417893868</c:v>
                </c:pt>
                <c:pt idx="3">
                  <c:v>108.4023570372908</c:v>
                </c:pt>
                <c:pt idx="4">
                  <c:v>108.4358240253424</c:v>
                </c:pt>
                <c:pt idx="5">
                  <c:v>108.46854107558954</c:v>
                </c:pt>
                <c:pt idx="6">
                  <c:v>108.50263569130351</c:v>
                </c:pt>
                <c:pt idx="7">
                  <c:v>108.54059878805529</c:v>
                </c:pt>
                <c:pt idx="8">
                  <c:v>108.56022981876026</c:v>
                </c:pt>
              </c:numCache>
            </c:numRef>
          </c:xVal>
          <c:yVal>
            <c:numRef>
              <c:f>BeamPositionDeviation!$L$4:$L$12</c:f>
              <c:numCache>
                <c:formatCode>0.00_ </c:formatCode>
                <c:ptCount val="9"/>
                <c:pt idx="0">
                  <c:v>53.999999999999901</c:v>
                </c:pt>
                <c:pt idx="1">
                  <c:v>40.499999999999901</c:v>
                </c:pt>
                <c:pt idx="2">
                  <c:v>26.399999999999899</c:v>
                </c:pt>
                <c:pt idx="3">
                  <c:v>10.1999999999999</c:v>
                </c:pt>
                <c:pt idx="4">
                  <c:v>-5.7</c:v>
                </c:pt>
                <c:pt idx="5">
                  <c:v>-18.899999999999999</c:v>
                </c:pt>
                <c:pt idx="6">
                  <c:v>-34.799999999999997</c:v>
                </c:pt>
                <c:pt idx="7">
                  <c:v>0.59999999999999398</c:v>
                </c:pt>
                <c:pt idx="8">
                  <c:v>-1.80000000000001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FA10-45CD-B136-F60DD10D9409}"/>
            </c:ext>
          </c:extLst>
        </c:ser>
        <c:ser>
          <c:idx val="9"/>
          <c:order val="9"/>
          <c:tx>
            <c:strRef>
              <c:f>BeamPositionDeviation!$M$1</c:f>
              <c:strCache>
                <c:ptCount val="1"/>
                <c:pt idx="0">
                  <c:v>10 </c:v>
                </c:pt>
              </c:strCache>
            </c:strRef>
          </c:tx>
          <c:spPr>
            <a:ln w="19050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xVal>
            <c:numRef>
              <c:f>BeamPositionDeviation!$B$4:$B$12</c:f>
              <c:numCache>
                <c:formatCode>0.00_ </c:formatCode>
                <c:ptCount val="9"/>
                <c:pt idx="0">
                  <c:v>108.31293583627473</c:v>
                </c:pt>
                <c:pt idx="1">
                  <c:v>108.33616414580314</c:v>
                </c:pt>
                <c:pt idx="2">
                  <c:v>108.36868417893868</c:v>
                </c:pt>
                <c:pt idx="3">
                  <c:v>108.4023570372908</c:v>
                </c:pt>
                <c:pt idx="4">
                  <c:v>108.4358240253424</c:v>
                </c:pt>
                <c:pt idx="5">
                  <c:v>108.46854107558954</c:v>
                </c:pt>
                <c:pt idx="6">
                  <c:v>108.50263569130351</c:v>
                </c:pt>
                <c:pt idx="7">
                  <c:v>108.54059878805529</c:v>
                </c:pt>
                <c:pt idx="8">
                  <c:v>108.56022981876026</c:v>
                </c:pt>
              </c:numCache>
            </c:numRef>
          </c:xVal>
          <c:yVal>
            <c:numRef>
              <c:f>BeamPositionDeviation!$M$4:$M$12</c:f>
              <c:numCache>
                <c:formatCode>0.00_ </c:formatCode>
                <c:ptCount val="9"/>
                <c:pt idx="0">
                  <c:v>29.099999999999898</c:v>
                </c:pt>
                <c:pt idx="1">
                  <c:v>22.1999999999999</c:v>
                </c:pt>
                <c:pt idx="2">
                  <c:v>8.9999999999999893</c:v>
                </c:pt>
                <c:pt idx="3">
                  <c:v>-5.4</c:v>
                </c:pt>
                <c:pt idx="4">
                  <c:v>-18.599999999999898</c:v>
                </c:pt>
                <c:pt idx="5">
                  <c:v>-30</c:v>
                </c:pt>
                <c:pt idx="6">
                  <c:v>-42.9</c:v>
                </c:pt>
                <c:pt idx="7">
                  <c:v>-32.700000000000003</c:v>
                </c:pt>
                <c:pt idx="8">
                  <c:v>-33.599999999999902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FA10-45CD-B136-F60DD10D9409}"/>
            </c:ext>
          </c:extLst>
        </c:ser>
        <c:ser>
          <c:idx val="10"/>
          <c:order val="10"/>
          <c:tx>
            <c:strRef>
              <c:f>BeamPositionDeviation!$N$1</c:f>
              <c:strCache>
                <c:ptCount val="1"/>
                <c:pt idx="0">
                  <c:v>11 </c:v>
                </c:pt>
              </c:strCache>
            </c:strRef>
          </c:tx>
          <c:spPr>
            <a:ln w="19050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xVal>
            <c:numRef>
              <c:f>BeamPositionDeviation!$B$4:$B$12</c:f>
              <c:numCache>
                <c:formatCode>0.00_ </c:formatCode>
                <c:ptCount val="9"/>
                <c:pt idx="0">
                  <c:v>108.31293583627473</c:v>
                </c:pt>
                <c:pt idx="1">
                  <c:v>108.33616414580314</c:v>
                </c:pt>
                <c:pt idx="2">
                  <c:v>108.36868417893868</c:v>
                </c:pt>
                <c:pt idx="3">
                  <c:v>108.4023570372908</c:v>
                </c:pt>
                <c:pt idx="4">
                  <c:v>108.4358240253424</c:v>
                </c:pt>
                <c:pt idx="5">
                  <c:v>108.46854107558954</c:v>
                </c:pt>
                <c:pt idx="6">
                  <c:v>108.50263569130351</c:v>
                </c:pt>
                <c:pt idx="7">
                  <c:v>108.54059878805529</c:v>
                </c:pt>
                <c:pt idx="8">
                  <c:v>108.56022981876026</c:v>
                </c:pt>
              </c:numCache>
            </c:numRef>
          </c:xVal>
          <c:yVal>
            <c:numRef>
              <c:f>BeamPositionDeviation!$N$4:$N$12</c:f>
              <c:numCache>
                <c:formatCode>0.00_ </c:formatCode>
                <c:ptCount val="9"/>
                <c:pt idx="0">
                  <c:v>18.599999999999898</c:v>
                </c:pt>
                <c:pt idx="1">
                  <c:v>16.499999999999901</c:v>
                </c:pt>
                <c:pt idx="2">
                  <c:v>10.499999999999901</c:v>
                </c:pt>
                <c:pt idx="3">
                  <c:v>4.7999999999999803</c:v>
                </c:pt>
                <c:pt idx="4">
                  <c:v>-0.30000000000001098</c:v>
                </c:pt>
                <c:pt idx="5">
                  <c:v>-5.4</c:v>
                </c:pt>
                <c:pt idx="6">
                  <c:v>-9.6</c:v>
                </c:pt>
                <c:pt idx="7">
                  <c:v>3.5999999999999899</c:v>
                </c:pt>
                <c:pt idx="8">
                  <c:v>1.19999999999998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FA10-45CD-B136-F60DD10D9409}"/>
            </c:ext>
          </c:extLst>
        </c:ser>
        <c:ser>
          <c:idx val="11"/>
          <c:order val="11"/>
          <c:tx>
            <c:strRef>
              <c:f>BeamPositionDeviation!$O$1</c:f>
              <c:strCache>
                <c:ptCount val="1"/>
                <c:pt idx="0">
                  <c:v>12 </c:v>
                </c:pt>
              </c:strCache>
            </c:strRef>
          </c:tx>
          <c:spPr>
            <a:ln w="19050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>
                  <a:lumMod val="60000"/>
                </a:schemeClr>
              </a:solidFill>
              <a:ln w="9525">
                <a:solidFill>
                  <a:schemeClr val="accent6">
                    <a:lumMod val="60000"/>
                  </a:schemeClr>
                </a:solidFill>
              </a:ln>
              <a:effectLst/>
            </c:spPr>
          </c:marker>
          <c:xVal>
            <c:numRef>
              <c:f>BeamPositionDeviation!$B$4:$B$12</c:f>
              <c:numCache>
                <c:formatCode>0.00_ </c:formatCode>
                <c:ptCount val="9"/>
                <c:pt idx="0">
                  <c:v>108.31293583627473</c:v>
                </c:pt>
                <c:pt idx="1">
                  <c:v>108.33616414580314</c:v>
                </c:pt>
                <c:pt idx="2">
                  <c:v>108.36868417893868</c:v>
                </c:pt>
                <c:pt idx="3">
                  <c:v>108.4023570372908</c:v>
                </c:pt>
                <c:pt idx="4">
                  <c:v>108.4358240253424</c:v>
                </c:pt>
                <c:pt idx="5">
                  <c:v>108.46854107558954</c:v>
                </c:pt>
                <c:pt idx="6">
                  <c:v>108.50263569130351</c:v>
                </c:pt>
                <c:pt idx="7">
                  <c:v>108.54059878805529</c:v>
                </c:pt>
                <c:pt idx="8">
                  <c:v>108.56022981876026</c:v>
                </c:pt>
              </c:numCache>
            </c:numRef>
          </c:xVal>
          <c:yVal>
            <c:numRef>
              <c:f>BeamPositionDeviation!$O$4:$O$12</c:f>
              <c:numCache>
                <c:formatCode>0.00_ </c:formatCode>
                <c:ptCount val="9"/>
                <c:pt idx="0">
                  <c:v>-22.2</c:v>
                </c:pt>
                <c:pt idx="1">
                  <c:v>-18.599999999999898</c:v>
                </c:pt>
                <c:pt idx="2">
                  <c:v>-12</c:v>
                </c:pt>
                <c:pt idx="3">
                  <c:v>-4.5</c:v>
                </c:pt>
                <c:pt idx="4">
                  <c:v>2.6999999999999802</c:v>
                </c:pt>
                <c:pt idx="5">
                  <c:v>8.3999999999999897</c:v>
                </c:pt>
                <c:pt idx="6">
                  <c:v>15.5999999999999</c:v>
                </c:pt>
                <c:pt idx="7">
                  <c:v>13.1999999999999</c:v>
                </c:pt>
                <c:pt idx="8">
                  <c:v>13.1999999999999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FA10-45CD-B136-F60DD10D9409}"/>
            </c:ext>
          </c:extLst>
        </c:ser>
        <c:ser>
          <c:idx val="12"/>
          <c:order val="12"/>
          <c:tx>
            <c:strRef>
              <c:f>BeamPositionDeviation!$P$3</c:f>
              <c:strCache>
                <c:ptCount val="1"/>
                <c:pt idx="0">
                  <c:v>C0</c:v>
                </c:pt>
              </c:strCache>
            </c:strRef>
          </c:tx>
          <c:spPr>
            <a:ln w="19050" cap="rnd">
              <a:solidFill>
                <a:schemeClr val="tx1"/>
              </a:solidFill>
              <a:prstDash val="lgDash"/>
              <a:round/>
            </a:ln>
            <a:effectLst/>
          </c:spPr>
          <c:marker>
            <c:symbol val="none"/>
          </c:marker>
          <c:xVal>
            <c:numRef>
              <c:f>BeamPositionDeviation!$P$4:$P$5</c:f>
              <c:numCache>
                <c:formatCode>0.00_ </c:formatCode>
                <c:ptCount val="2"/>
                <c:pt idx="0">
                  <c:v>108.4</c:v>
                </c:pt>
                <c:pt idx="1">
                  <c:v>108.4</c:v>
                </c:pt>
              </c:numCache>
            </c:numRef>
          </c:xVal>
          <c:yVal>
            <c:numRef>
              <c:f>BeamPositionDeviation!$Q$4:$Q$6</c:f>
              <c:numCache>
                <c:formatCode>0.00_ </c:formatCode>
                <c:ptCount val="3"/>
                <c:pt idx="0">
                  <c:v>-60</c:v>
                </c:pt>
                <c:pt idx="1">
                  <c:v>60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FA10-45CD-B136-F60DD10D9409}"/>
            </c:ext>
          </c:extLst>
        </c:ser>
        <c:ser>
          <c:idx val="13"/>
          <c:order val="13"/>
          <c:tx>
            <c:strRef>
              <c:f>BeamPositionDeviation!$R$3</c:f>
              <c:strCache>
                <c:ptCount val="1"/>
                <c:pt idx="0">
                  <c:v>base</c:v>
                </c:pt>
              </c:strCache>
            </c:strRef>
          </c:tx>
          <c:spPr>
            <a:ln w="19050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BeamPositionDeviation!$R$4:$R$5</c:f>
              <c:numCache>
                <c:formatCode>0.00_ </c:formatCode>
                <c:ptCount val="2"/>
                <c:pt idx="0">
                  <c:v>108.3</c:v>
                </c:pt>
                <c:pt idx="1">
                  <c:v>108.57</c:v>
                </c:pt>
              </c:numCache>
            </c:numRef>
          </c:xVal>
          <c:yVal>
            <c:numRef>
              <c:f>BeamPositionDeviation!$S$4:$S$5</c:f>
              <c:numCache>
                <c:formatCode>0.00_ 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FA10-45CD-B136-F60DD10D94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9924424"/>
        <c:axId val="389925736"/>
      </c:scatterChart>
      <c:valAx>
        <c:axId val="389924424"/>
        <c:scaling>
          <c:orientation val="minMax"/>
          <c:max val="108.6"/>
          <c:min val="108.3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CN">
                    <a:solidFill>
                      <a:sysClr val="windowText" lastClr="000000"/>
                    </a:solidFill>
                  </a:rPr>
                  <a:t>C [m]</a:t>
                </a:r>
                <a:endParaRPr lang="zh-CN" altLang="en-US">
                  <a:solidFill>
                    <a:sysClr val="windowText" lastClr="000000"/>
                  </a:solidFill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zh-CN"/>
            </a:p>
          </c:txPr>
        </c:title>
        <c:numFmt formatCode="0.00_ " sourceLinked="0"/>
        <c:majorTickMark val="in"/>
        <c:minorTickMark val="in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389925736"/>
        <c:crossesAt val="-60"/>
        <c:crossBetween val="midCat"/>
      </c:valAx>
      <c:valAx>
        <c:axId val="389925736"/>
        <c:scaling>
          <c:orientation val="minMax"/>
          <c:max val="60"/>
          <c:min val="-6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CN" sz="1100">
                    <a:solidFill>
                      <a:sysClr val="windowText" lastClr="000000"/>
                    </a:solidFill>
                  </a:rPr>
                  <a:t>Beam deviation,x</a:t>
                </a:r>
                <a:r>
                  <a:rPr lang="en-US" altLang="zh-CN" sz="1100" baseline="0">
                    <a:solidFill>
                      <a:sysClr val="windowText" lastClr="000000"/>
                    </a:solidFill>
                  </a:rPr>
                  <a:t> [mm]</a:t>
                </a:r>
                <a:endParaRPr lang="zh-CN" altLang="en-US" sz="1100">
                  <a:solidFill>
                    <a:sysClr val="windowText" lastClr="000000"/>
                  </a:solidFill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zh-CN"/>
            </a:p>
          </c:txPr>
        </c:title>
        <c:numFmt formatCode="#,##0_ " sourceLinked="0"/>
        <c:majorTickMark val="in"/>
        <c:minorTickMark val="in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389924424"/>
        <c:crossesAt val="-5.000000000000001E-3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6080067610138045"/>
          <c:y val="4.5663318875495636E-2"/>
          <c:w val="0.12611913163160202"/>
          <c:h val="0.7798711666918358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  <c:userShapes r:id="rId3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092915282553375"/>
          <c:y val="2.5445981624881601E-2"/>
          <c:w val="0.80055597645550436"/>
          <c:h val="0.83128813452471906"/>
        </c:manualLayout>
      </c:layout>
      <c:scatterChart>
        <c:scatterStyle val="lineMarker"/>
        <c:varyColors val="0"/>
        <c:ser>
          <c:idx val="0"/>
          <c:order val="0"/>
          <c:tx>
            <c:strRef>
              <c:f>BeamPositionDeviation!$D$1</c:f>
              <c:strCache>
                <c:ptCount val="1"/>
                <c:pt idx="0">
                  <c:v>1 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BeamPositionDeviation!$C$4:$C$12</c:f>
              <c:numCache>
                <c:formatCode>General</c:formatCode>
                <c:ptCount val="9"/>
                <c:pt idx="0">
                  <c:v>154672.28650025101</c:v>
                </c:pt>
                <c:pt idx="1">
                  <c:v>146592.94002865301</c:v>
                </c:pt>
                <c:pt idx="2">
                  <c:v>109322.15067859599</c:v>
                </c:pt>
                <c:pt idx="3">
                  <c:v>95493.216074858603</c:v>
                </c:pt>
                <c:pt idx="4">
                  <c:v>116975.89797566801</c:v>
                </c:pt>
                <c:pt idx="5">
                  <c:v>107122.12735605599</c:v>
                </c:pt>
                <c:pt idx="6">
                  <c:v>128634.373543277</c:v>
                </c:pt>
                <c:pt idx="7">
                  <c:v>770186.80884932401</c:v>
                </c:pt>
                <c:pt idx="8">
                  <c:v>8320551.1558418404</c:v>
                </c:pt>
              </c:numCache>
            </c:numRef>
          </c:xVal>
          <c:yVal>
            <c:numRef>
              <c:f>BeamPositionDeviation!$D$4:$D$12</c:f>
              <c:numCache>
                <c:formatCode>0.00_ </c:formatCode>
                <c:ptCount val="9"/>
                <c:pt idx="0">
                  <c:v>-7.5000000000000098</c:v>
                </c:pt>
                <c:pt idx="1">
                  <c:v>-3.6</c:v>
                </c:pt>
                <c:pt idx="2">
                  <c:v>2.0999999999999899</c:v>
                </c:pt>
                <c:pt idx="3">
                  <c:v>8.3999999999999897</c:v>
                </c:pt>
                <c:pt idx="4">
                  <c:v>15.299999999999899</c:v>
                </c:pt>
                <c:pt idx="5">
                  <c:v>20.6999999999999</c:v>
                </c:pt>
                <c:pt idx="6">
                  <c:v>26.399999999999899</c:v>
                </c:pt>
                <c:pt idx="7">
                  <c:v>-13.5</c:v>
                </c:pt>
                <c:pt idx="8">
                  <c:v>-13.2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BC0-4170-9177-278C883CEB13}"/>
            </c:ext>
          </c:extLst>
        </c:ser>
        <c:ser>
          <c:idx val="1"/>
          <c:order val="1"/>
          <c:tx>
            <c:strRef>
              <c:f>BeamPositionDeviation!$E$1</c:f>
              <c:strCache>
                <c:ptCount val="1"/>
                <c:pt idx="0">
                  <c:v>2 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BeamPositionDeviation!$C$4:$C$12</c:f>
              <c:numCache>
                <c:formatCode>General</c:formatCode>
                <c:ptCount val="9"/>
                <c:pt idx="0">
                  <c:v>154672.28650025101</c:v>
                </c:pt>
                <c:pt idx="1">
                  <c:v>146592.94002865301</c:v>
                </c:pt>
                <c:pt idx="2">
                  <c:v>109322.15067859599</c:v>
                </c:pt>
                <c:pt idx="3">
                  <c:v>95493.216074858603</c:v>
                </c:pt>
                <c:pt idx="4">
                  <c:v>116975.89797566801</c:v>
                </c:pt>
                <c:pt idx="5">
                  <c:v>107122.12735605599</c:v>
                </c:pt>
                <c:pt idx="6">
                  <c:v>128634.373543277</c:v>
                </c:pt>
                <c:pt idx="7">
                  <c:v>770186.80884932401</c:v>
                </c:pt>
                <c:pt idx="8">
                  <c:v>8320551.1558418404</c:v>
                </c:pt>
              </c:numCache>
            </c:numRef>
          </c:xVal>
          <c:yVal>
            <c:numRef>
              <c:f>BeamPositionDeviation!$E$4:$E$12</c:f>
              <c:numCache>
                <c:formatCode>0.00_ </c:formatCode>
                <c:ptCount val="9"/>
                <c:pt idx="0">
                  <c:v>22.499999999999901</c:v>
                </c:pt>
                <c:pt idx="1">
                  <c:v>19.499999999999901</c:v>
                </c:pt>
                <c:pt idx="2">
                  <c:v>13.799999999999899</c:v>
                </c:pt>
                <c:pt idx="3">
                  <c:v>8.3999999999999897</c:v>
                </c:pt>
                <c:pt idx="4">
                  <c:v>2.99999999999998</c:v>
                </c:pt>
                <c:pt idx="5">
                  <c:v>-1.80000000000001</c:v>
                </c:pt>
                <c:pt idx="6">
                  <c:v>-6.9000000000000199</c:v>
                </c:pt>
                <c:pt idx="7">
                  <c:v>2.99999999999998</c:v>
                </c:pt>
                <c:pt idx="8">
                  <c:v>3.2999999999999798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BC0-4170-9177-278C883CEB13}"/>
            </c:ext>
          </c:extLst>
        </c:ser>
        <c:ser>
          <c:idx val="2"/>
          <c:order val="2"/>
          <c:tx>
            <c:strRef>
              <c:f>BeamPositionDeviation!$F$1</c:f>
              <c:strCache>
                <c:ptCount val="1"/>
                <c:pt idx="0">
                  <c:v>3 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BeamPositionDeviation!$C$4:$C$12</c:f>
              <c:numCache>
                <c:formatCode>General</c:formatCode>
                <c:ptCount val="9"/>
                <c:pt idx="0">
                  <c:v>154672.28650025101</c:v>
                </c:pt>
                <c:pt idx="1">
                  <c:v>146592.94002865301</c:v>
                </c:pt>
                <c:pt idx="2">
                  <c:v>109322.15067859599</c:v>
                </c:pt>
                <c:pt idx="3">
                  <c:v>95493.216074858603</c:v>
                </c:pt>
                <c:pt idx="4">
                  <c:v>116975.89797566801</c:v>
                </c:pt>
                <c:pt idx="5">
                  <c:v>107122.12735605599</c:v>
                </c:pt>
                <c:pt idx="6">
                  <c:v>128634.373543277</c:v>
                </c:pt>
                <c:pt idx="7">
                  <c:v>770186.80884932401</c:v>
                </c:pt>
                <c:pt idx="8">
                  <c:v>8320551.1558418404</c:v>
                </c:pt>
              </c:numCache>
            </c:numRef>
          </c:xVal>
          <c:yVal>
            <c:numRef>
              <c:f>BeamPositionDeviation!$F$4:$F$12</c:f>
              <c:numCache>
                <c:formatCode>0.00_ </c:formatCode>
                <c:ptCount val="9"/>
                <c:pt idx="0">
                  <c:v>35.399999999999899</c:v>
                </c:pt>
                <c:pt idx="1">
                  <c:v>24.899999999999899</c:v>
                </c:pt>
                <c:pt idx="2">
                  <c:v>11.399999999999901</c:v>
                </c:pt>
                <c:pt idx="3">
                  <c:v>-4.5</c:v>
                </c:pt>
                <c:pt idx="4">
                  <c:v>-19.799999999999901</c:v>
                </c:pt>
                <c:pt idx="5">
                  <c:v>-31.799999999999901</c:v>
                </c:pt>
                <c:pt idx="6">
                  <c:v>-45.599999999999902</c:v>
                </c:pt>
                <c:pt idx="7">
                  <c:v>30.599999999999898</c:v>
                </c:pt>
                <c:pt idx="8">
                  <c:v>25.799999999999901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BC0-4170-9177-278C883CEB13}"/>
            </c:ext>
          </c:extLst>
        </c:ser>
        <c:ser>
          <c:idx val="3"/>
          <c:order val="3"/>
          <c:tx>
            <c:strRef>
              <c:f>BeamPositionDeviation!$G$1</c:f>
              <c:strCache>
                <c:ptCount val="1"/>
                <c:pt idx="0">
                  <c:v>4 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BeamPositionDeviation!$C$4:$C$12</c:f>
              <c:numCache>
                <c:formatCode>General</c:formatCode>
                <c:ptCount val="9"/>
                <c:pt idx="0">
                  <c:v>154672.28650025101</c:v>
                </c:pt>
                <c:pt idx="1">
                  <c:v>146592.94002865301</c:v>
                </c:pt>
                <c:pt idx="2">
                  <c:v>109322.15067859599</c:v>
                </c:pt>
                <c:pt idx="3">
                  <c:v>95493.216074858603</c:v>
                </c:pt>
                <c:pt idx="4">
                  <c:v>116975.89797566801</c:v>
                </c:pt>
                <c:pt idx="5">
                  <c:v>107122.12735605599</c:v>
                </c:pt>
                <c:pt idx="6">
                  <c:v>128634.373543277</c:v>
                </c:pt>
                <c:pt idx="7">
                  <c:v>770186.80884932401</c:v>
                </c:pt>
                <c:pt idx="8">
                  <c:v>8320551.1558418404</c:v>
                </c:pt>
              </c:numCache>
            </c:numRef>
          </c:xVal>
          <c:yVal>
            <c:numRef>
              <c:f>BeamPositionDeviation!$G$4:$G$12</c:f>
              <c:numCache>
                <c:formatCode>0.00_ </c:formatCode>
                <c:ptCount val="9"/>
                <c:pt idx="0">
                  <c:v>31.1999999999999</c:v>
                </c:pt>
                <c:pt idx="1">
                  <c:v>22.1999999999999</c:v>
                </c:pt>
                <c:pt idx="2">
                  <c:v>7.1999999999999797</c:v>
                </c:pt>
                <c:pt idx="3">
                  <c:v>-8.4</c:v>
                </c:pt>
                <c:pt idx="4">
                  <c:v>-23.4</c:v>
                </c:pt>
                <c:pt idx="5">
                  <c:v>-36</c:v>
                </c:pt>
                <c:pt idx="6">
                  <c:v>-48.899999999999899</c:v>
                </c:pt>
                <c:pt idx="7">
                  <c:v>10.799999999999899</c:v>
                </c:pt>
                <c:pt idx="8">
                  <c:v>5.3999999999999897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BC0-4170-9177-278C883CEB13}"/>
            </c:ext>
          </c:extLst>
        </c:ser>
        <c:ser>
          <c:idx val="4"/>
          <c:order val="4"/>
          <c:tx>
            <c:strRef>
              <c:f>BeamPositionDeviation!$H$1</c:f>
              <c:strCache>
                <c:ptCount val="1"/>
                <c:pt idx="0">
                  <c:v>5 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BeamPositionDeviation!$C$4:$C$12</c:f>
              <c:numCache>
                <c:formatCode>General</c:formatCode>
                <c:ptCount val="9"/>
                <c:pt idx="0">
                  <c:v>154672.28650025101</c:v>
                </c:pt>
                <c:pt idx="1">
                  <c:v>146592.94002865301</c:v>
                </c:pt>
                <c:pt idx="2">
                  <c:v>109322.15067859599</c:v>
                </c:pt>
                <c:pt idx="3">
                  <c:v>95493.216074858603</c:v>
                </c:pt>
                <c:pt idx="4">
                  <c:v>116975.89797566801</c:v>
                </c:pt>
                <c:pt idx="5">
                  <c:v>107122.12735605599</c:v>
                </c:pt>
                <c:pt idx="6">
                  <c:v>128634.373543277</c:v>
                </c:pt>
                <c:pt idx="7">
                  <c:v>770186.80884932401</c:v>
                </c:pt>
                <c:pt idx="8">
                  <c:v>8320551.1558418404</c:v>
                </c:pt>
              </c:numCache>
            </c:numRef>
          </c:xVal>
          <c:yVal>
            <c:numRef>
              <c:f>BeamPositionDeviation!$H$4:$H$12</c:f>
              <c:numCache>
                <c:formatCode>0.00_ </c:formatCode>
                <c:ptCount val="9"/>
                <c:pt idx="0">
                  <c:v>-1.50000000000001</c:v>
                </c:pt>
                <c:pt idx="1">
                  <c:v>-5.0999999999999996</c:v>
                </c:pt>
                <c:pt idx="2">
                  <c:v>-9.9</c:v>
                </c:pt>
                <c:pt idx="3">
                  <c:v>-14.4</c:v>
                </c:pt>
                <c:pt idx="4">
                  <c:v>-19.2</c:v>
                </c:pt>
                <c:pt idx="5">
                  <c:v>-23.1</c:v>
                </c:pt>
                <c:pt idx="6">
                  <c:v>-27</c:v>
                </c:pt>
                <c:pt idx="7">
                  <c:v>2.99999999999998</c:v>
                </c:pt>
                <c:pt idx="8">
                  <c:v>1.49999999999998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BC0-4170-9177-278C883CEB13}"/>
            </c:ext>
          </c:extLst>
        </c:ser>
        <c:ser>
          <c:idx val="5"/>
          <c:order val="5"/>
          <c:tx>
            <c:strRef>
              <c:f>BeamPositionDeviation!$I$1</c:f>
              <c:strCache>
                <c:ptCount val="1"/>
                <c:pt idx="0">
                  <c:v>6 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xVal>
            <c:numRef>
              <c:f>BeamPositionDeviation!$C$4:$C$12</c:f>
              <c:numCache>
                <c:formatCode>General</c:formatCode>
                <c:ptCount val="9"/>
                <c:pt idx="0">
                  <c:v>154672.28650025101</c:v>
                </c:pt>
                <c:pt idx="1">
                  <c:v>146592.94002865301</c:v>
                </c:pt>
                <c:pt idx="2">
                  <c:v>109322.15067859599</c:v>
                </c:pt>
                <c:pt idx="3">
                  <c:v>95493.216074858603</c:v>
                </c:pt>
                <c:pt idx="4">
                  <c:v>116975.89797566801</c:v>
                </c:pt>
                <c:pt idx="5">
                  <c:v>107122.12735605599</c:v>
                </c:pt>
                <c:pt idx="6">
                  <c:v>128634.373543277</c:v>
                </c:pt>
                <c:pt idx="7">
                  <c:v>770186.80884932401</c:v>
                </c:pt>
                <c:pt idx="8">
                  <c:v>8320551.1558418404</c:v>
                </c:pt>
              </c:numCache>
            </c:numRef>
          </c:xVal>
          <c:yVal>
            <c:numRef>
              <c:f>BeamPositionDeviation!$I$4:$I$12</c:f>
              <c:numCache>
                <c:formatCode>0.00_ </c:formatCode>
                <c:ptCount val="9"/>
                <c:pt idx="0">
                  <c:v>-6</c:v>
                </c:pt>
                <c:pt idx="1">
                  <c:v>-1.80000000000001</c:v>
                </c:pt>
                <c:pt idx="2">
                  <c:v>5.0999999999999801</c:v>
                </c:pt>
                <c:pt idx="3">
                  <c:v>13.1999999999999</c:v>
                </c:pt>
                <c:pt idx="4">
                  <c:v>21.599999999999898</c:v>
                </c:pt>
                <c:pt idx="5">
                  <c:v>28.1999999999999</c:v>
                </c:pt>
                <c:pt idx="6">
                  <c:v>35.699999999999903</c:v>
                </c:pt>
                <c:pt idx="7">
                  <c:v>16.799999999999901</c:v>
                </c:pt>
                <c:pt idx="8">
                  <c:v>17.099999999999898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BBC0-4170-9177-278C883CEB13}"/>
            </c:ext>
          </c:extLst>
        </c:ser>
        <c:ser>
          <c:idx val="6"/>
          <c:order val="6"/>
          <c:tx>
            <c:strRef>
              <c:f>BeamPositionDeviation!$J$1</c:f>
              <c:strCache>
                <c:ptCount val="1"/>
                <c:pt idx="0">
                  <c:v>7 </c:v>
                </c:pt>
              </c:strCache>
            </c:strRef>
          </c:tx>
          <c:spPr>
            <a:ln w="19050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xVal>
            <c:numRef>
              <c:f>BeamPositionDeviation!$C$4:$C$12</c:f>
              <c:numCache>
                <c:formatCode>General</c:formatCode>
                <c:ptCount val="9"/>
                <c:pt idx="0">
                  <c:v>154672.28650025101</c:v>
                </c:pt>
                <c:pt idx="1">
                  <c:v>146592.94002865301</c:v>
                </c:pt>
                <c:pt idx="2">
                  <c:v>109322.15067859599</c:v>
                </c:pt>
                <c:pt idx="3">
                  <c:v>95493.216074858603</c:v>
                </c:pt>
                <c:pt idx="4">
                  <c:v>116975.89797566801</c:v>
                </c:pt>
                <c:pt idx="5">
                  <c:v>107122.12735605599</c:v>
                </c:pt>
                <c:pt idx="6">
                  <c:v>128634.373543277</c:v>
                </c:pt>
                <c:pt idx="7">
                  <c:v>770186.80884932401</c:v>
                </c:pt>
                <c:pt idx="8">
                  <c:v>8320551.1558418404</c:v>
                </c:pt>
              </c:numCache>
            </c:numRef>
          </c:xVal>
          <c:yVal>
            <c:numRef>
              <c:f>BeamPositionDeviation!$J$4:$J$12</c:f>
              <c:numCache>
                <c:formatCode>0.00_ </c:formatCode>
                <c:ptCount val="9"/>
                <c:pt idx="0">
                  <c:v>-28.2</c:v>
                </c:pt>
                <c:pt idx="1">
                  <c:v>-28.2</c:v>
                </c:pt>
                <c:pt idx="2">
                  <c:v>-18</c:v>
                </c:pt>
                <c:pt idx="3">
                  <c:v>-11.1</c:v>
                </c:pt>
                <c:pt idx="4">
                  <c:v>-4.7999999999999901</c:v>
                </c:pt>
                <c:pt idx="5">
                  <c:v>-1.4210854715202001E-14</c:v>
                </c:pt>
                <c:pt idx="6">
                  <c:v>6.2999999999999803</c:v>
                </c:pt>
                <c:pt idx="7">
                  <c:v>-3.6</c:v>
                </c:pt>
                <c:pt idx="8">
                  <c:v>-4.2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BBC0-4170-9177-278C883CEB13}"/>
            </c:ext>
          </c:extLst>
        </c:ser>
        <c:ser>
          <c:idx val="7"/>
          <c:order val="7"/>
          <c:tx>
            <c:strRef>
              <c:f>BeamPositionDeviation!$K$1</c:f>
              <c:strCache>
                <c:ptCount val="1"/>
                <c:pt idx="0">
                  <c:v>8 </c:v>
                </c:pt>
              </c:strCache>
            </c:strRef>
          </c:tx>
          <c:spPr>
            <a:ln w="19050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xVal>
            <c:numRef>
              <c:f>BeamPositionDeviation!$C$4:$C$12</c:f>
              <c:numCache>
                <c:formatCode>General</c:formatCode>
                <c:ptCount val="9"/>
                <c:pt idx="0">
                  <c:v>154672.28650025101</c:v>
                </c:pt>
                <c:pt idx="1">
                  <c:v>146592.94002865301</c:v>
                </c:pt>
                <c:pt idx="2">
                  <c:v>109322.15067859599</c:v>
                </c:pt>
                <c:pt idx="3">
                  <c:v>95493.216074858603</c:v>
                </c:pt>
                <c:pt idx="4">
                  <c:v>116975.89797566801</c:v>
                </c:pt>
                <c:pt idx="5">
                  <c:v>107122.12735605599</c:v>
                </c:pt>
                <c:pt idx="6">
                  <c:v>128634.373543277</c:v>
                </c:pt>
                <c:pt idx="7">
                  <c:v>770186.80884932401</c:v>
                </c:pt>
                <c:pt idx="8">
                  <c:v>8320551.1558418404</c:v>
                </c:pt>
              </c:numCache>
            </c:numRef>
          </c:xVal>
          <c:yVal>
            <c:numRef>
              <c:f>BeamPositionDeviation!$K$4:$K$12</c:f>
              <c:numCache>
                <c:formatCode>0.00_ </c:formatCode>
                <c:ptCount val="9"/>
                <c:pt idx="0">
                  <c:v>14.999999999999901</c:v>
                </c:pt>
                <c:pt idx="1">
                  <c:v>15.5999999999999</c:v>
                </c:pt>
                <c:pt idx="2">
                  <c:v>7.7999999999999901</c:v>
                </c:pt>
                <c:pt idx="3">
                  <c:v>3.2999999999999798</c:v>
                </c:pt>
                <c:pt idx="4">
                  <c:v>-0.30000000000001098</c:v>
                </c:pt>
                <c:pt idx="5">
                  <c:v>-4.2</c:v>
                </c:pt>
                <c:pt idx="6">
                  <c:v>-9.9</c:v>
                </c:pt>
                <c:pt idx="7">
                  <c:v>-48</c:v>
                </c:pt>
                <c:pt idx="8">
                  <c:v>-50.699999999999903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BBC0-4170-9177-278C883CEB13}"/>
            </c:ext>
          </c:extLst>
        </c:ser>
        <c:ser>
          <c:idx val="8"/>
          <c:order val="8"/>
          <c:tx>
            <c:strRef>
              <c:f>BeamPositionDeviation!$L$1</c:f>
              <c:strCache>
                <c:ptCount val="1"/>
                <c:pt idx="0">
                  <c:v>9 </c:v>
                </c:pt>
              </c:strCache>
            </c:strRef>
          </c:tx>
          <c:spPr>
            <a:ln w="19050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xVal>
            <c:numRef>
              <c:f>BeamPositionDeviation!$C$4:$C$12</c:f>
              <c:numCache>
                <c:formatCode>General</c:formatCode>
                <c:ptCount val="9"/>
                <c:pt idx="0">
                  <c:v>154672.28650025101</c:v>
                </c:pt>
                <c:pt idx="1">
                  <c:v>146592.94002865301</c:v>
                </c:pt>
                <c:pt idx="2">
                  <c:v>109322.15067859599</c:v>
                </c:pt>
                <c:pt idx="3">
                  <c:v>95493.216074858603</c:v>
                </c:pt>
                <c:pt idx="4">
                  <c:v>116975.89797566801</c:v>
                </c:pt>
                <c:pt idx="5">
                  <c:v>107122.12735605599</c:v>
                </c:pt>
                <c:pt idx="6">
                  <c:v>128634.373543277</c:v>
                </c:pt>
                <c:pt idx="7">
                  <c:v>770186.80884932401</c:v>
                </c:pt>
                <c:pt idx="8">
                  <c:v>8320551.1558418404</c:v>
                </c:pt>
              </c:numCache>
            </c:numRef>
          </c:xVal>
          <c:yVal>
            <c:numRef>
              <c:f>BeamPositionDeviation!$L$4:$L$12</c:f>
              <c:numCache>
                <c:formatCode>0.00_ </c:formatCode>
                <c:ptCount val="9"/>
                <c:pt idx="0">
                  <c:v>53.999999999999901</c:v>
                </c:pt>
                <c:pt idx="1">
                  <c:v>40.499999999999901</c:v>
                </c:pt>
                <c:pt idx="2">
                  <c:v>26.399999999999899</c:v>
                </c:pt>
                <c:pt idx="3">
                  <c:v>10.1999999999999</c:v>
                </c:pt>
                <c:pt idx="4">
                  <c:v>-5.7</c:v>
                </c:pt>
                <c:pt idx="5">
                  <c:v>-18.899999999999999</c:v>
                </c:pt>
                <c:pt idx="6">
                  <c:v>-34.799999999999997</c:v>
                </c:pt>
                <c:pt idx="7">
                  <c:v>0.59999999999999398</c:v>
                </c:pt>
                <c:pt idx="8">
                  <c:v>-1.80000000000001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BBC0-4170-9177-278C883CEB13}"/>
            </c:ext>
          </c:extLst>
        </c:ser>
        <c:ser>
          <c:idx val="9"/>
          <c:order val="9"/>
          <c:tx>
            <c:strRef>
              <c:f>BeamPositionDeviation!$M$1</c:f>
              <c:strCache>
                <c:ptCount val="1"/>
                <c:pt idx="0">
                  <c:v>10 </c:v>
                </c:pt>
              </c:strCache>
            </c:strRef>
          </c:tx>
          <c:spPr>
            <a:ln w="19050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xVal>
            <c:numRef>
              <c:f>BeamPositionDeviation!$C$4:$C$12</c:f>
              <c:numCache>
                <c:formatCode>General</c:formatCode>
                <c:ptCount val="9"/>
                <c:pt idx="0">
                  <c:v>154672.28650025101</c:v>
                </c:pt>
                <c:pt idx="1">
                  <c:v>146592.94002865301</c:v>
                </c:pt>
                <c:pt idx="2">
                  <c:v>109322.15067859599</c:v>
                </c:pt>
                <c:pt idx="3">
                  <c:v>95493.216074858603</c:v>
                </c:pt>
                <c:pt idx="4">
                  <c:v>116975.89797566801</c:v>
                </c:pt>
                <c:pt idx="5">
                  <c:v>107122.12735605599</c:v>
                </c:pt>
                <c:pt idx="6">
                  <c:v>128634.373543277</c:v>
                </c:pt>
                <c:pt idx="7">
                  <c:v>770186.80884932401</c:v>
                </c:pt>
                <c:pt idx="8">
                  <c:v>8320551.1558418404</c:v>
                </c:pt>
              </c:numCache>
            </c:numRef>
          </c:xVal>
          <c:yVal>
            <c:numRef>
              <c:f>BeamPositionDeviation!$M$4:$M$12</c:f>
              <c:numCache>
                <c:formatCode>0.00_ </c:formatCode>
                <c:ptCount val="9"/>
                <c:pt idx="0">
                  <c:v>29.099999999999898</c:v>
                </c:pt>
                <c:pt idx="1">
                  <c:v>22.1999999999999</c:v>
                </c:pt>
                <c:pt idx="2">
                  <c:v>8.9999999999999893</c:v>
                </c:pt>
                <c:pt idx="3">
                  <c:v>-5.4</c:v>
                </c:pt>
                <c:pt idx="4">
                  <c:v>-18.599999999999898</c:v>
                </c:pt>
                <c:pt idx="5">
                  <c:v>-30</c:v>
                </c:pt>
                <c:pt idx="6">
                  <c:v>-42.9</c:v>
                </c:pt>
                <c:pt idx="7">
                  <c:v>-32.700000000000003</c:v>
                </c:pt>
                <c:pt idx="8">
                  <c:v>-33.599999999999902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BBC0-4170-9177-278C883CEB13}"/>
            </c:ext>
          </c:extLst>
        </c:ser>
        <c:ser>
          <c:idx val="10"/>
          <c:order val="10"/>
          <c:tx>
            <c:strRef>
              <c:f>BeamPositionDeviation!$N$1</c:f>
              <c:strCache>
                <c:ptCount val="1"/>
                <c:pt idx="0">
                  <c:v>11 </c:v>
                </c:pt>
              </c:strCache>
            </c:strRef>
          </c:tx>
          <c:spPr>
            <a:ln w="19050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xVal>
            <c:numRef>
              <c:f>BeamPositionDeviation!$C$4:$C$12</c:f>
              <c:numCache>
                <c:formatCode>General</c:formatCode>
                <c:ptCount val="9"/>
                <c:pt idx="0">
                  <c:v>154672.28650025101</c:v>
                </c:pt>
                <c:pt idx="1">
                  <c:v>146592.94002865301</c:v>
                </c:pt>
                <c:pt idx="2">
                  <c:v>109322.15067859599</c:v>
                </c:pt>
                <c:pt idx="3">
                  <c:v>95493.216074858603</c:v>
                </c:pt>
                <c:pt idx="4">
                  <c:v>116975.89797566801</c:v>
                </c:pt>
                <c:pt idx="5">
                  <c:v>107122.12735605599</c:v>
                </c:pt>
                <c:pt idx="6">
                  <c:v>128634.373543277</c:v>
                </c:pt>
                <c:pt idx="7">
                  <c:v>770186.80884932401</c:v>
                </c:pt>
                <c:pt idx="8">
                  <c:v>8320551.1558418404</c:v>
                </c:pt>
              </c:numCache>
            </c:numRef>
          </c:xVal>
          <c:yVal>
            <c:numRef>
              <c:f>BeamPositionDeviation!$N$4:$N$12</c:f>
              <c:numCache>
                <c:formatCode>0.00_ </c:formatCode>
                <c:ptCount val="9"/>
                <c:pt idx="0">
                  <c:v>18.599999999999898</c:v>
                </c:pt>
                <c:pt idx="1">
                  <c:v>16.499999999999901</c:v>
                </c:pt>
                <c:pt idx="2">
                  <c:v>10.499999999999901</c:v>
                </c:pt>
                <c:pt idx="3">
                  <c:v>4.7999999999999803</c:v>
                </c:pt>
                <c:pt idx="4">
                  <c:v>-0.30000000000001098</c:v>
                </c:pt>
                <c:pt idx="5">
                  <c:v>-5.4</c:v>
                </c:pt>
                <c:pt idx="6">
                  <c:v>-9.6</c:v>
                </c:pt>
                <c:pt idx="7">
                  <c:v>3.5999999999999899</c:v>
                </c:pt>
                <c:pt idx="8">
                  <c:v>1.19999999999998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BBC0-4170-9177-278C883CEB13}"/>
            </c:ext>
          </c:extLst>
        </c:ser>
        <c:ser>
          <c:idx val="11"/>
          <c:order val="11"/>
          <c:tx>
            <c:strRef>
              <c:f>BeamPositionDeviation!$O$1</c:f>
              <c:strCache>
                <c:ptCount val="1"/>
                <c:pt idx="0">
                  <c:v>12 </c:v>
                </c:pt>
              </c:strCache>
            </c:strRef>
          </c:tx>
          <c:spPr>
            <a:ln w="19050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>
                  <a:lumMod val="60000"/>
                </a:schemeClr>
              </a:solidFill>
              <a:ln w="9525">
                <a:solidFill>
                  <a:schemeClr val="accent6">
                    <a:lumMod val="60000"/>
                  </a:schemeClr>
                </a:solidFill>
              </a:ln>
              <a:effectLst/>
            </c:spPr>
          </c:marker>
          <c:xVal>
            <c:numRef>
              <c:f>BeamPositionDeviation!$C$4:$C$12</c:f>
              <c:numCache>
                <c:formatCode>General</c:formatCode>
                <c:ptCount val="9"/>
                <c:pt idx="0">
                  <c:v>154672.28650025101</c:v>
                </c:pt>
                <c:pt idx="1">
                  <c:v>146592.94002865301</c:v>
                </c:pt>
                <c:pt idx="2">
                  <c:v>109322.15067859599</c:v>
                </c:pt>
                <c:pt idx="3">
                  <c:v>95493.216074858603</c:v>
                </c:pt>
                <c:pt idx="4">
                  <c:v>116975.89797566801</c:v>
                </c:pt>
                <c:pt idx="5">
                  <c:v>107122.12735605599</c:v>
                </c:pt>
                <c:pt idx="6">
                  <c:v>128634.373543277</c:v>
                </c:pt>
                <c:pt idx="7">
                  <c:v>770186.80884932401</c:v>
                </c:pt>
                <c:pt idx="8">
                  <c:v>8320551.1558418404</c:v>
                </c:pt>
              </c:numCache>
            </c:numRef>
          </c:xVal>
          <c:yVal>
            <c:numRef>
              <c:f>BeamPositionDeviation!$O$4:$O$12</c:f>
              <c:numCache>
                <c:formatCode>0.00_ </c:formatCode>
                <c:ptCount val="9"/>
                <c:pt idx="0">
                  <c:v>-22.2</c:v>
                </c:pt>
                <c:pt idx="1">
                  <c:v>-18.599999999999898</c:v>
                </c:pt>
                <c:pt idx="2">
                  <c:v>-12</c:v>
                </c:pt>
                <c:pt idx="3">
                  <c:v>-4.5</c:v>
                </c:pt>
                <c:pt idx="4">
                  <c:v>2.6999999999999802</c:v>
                </c:pt>
                <c:pt idx="5">
                  <c:v>8.3999999999999897</c:v>
                </c:pt>
                <c:pt idx="6">
                  <c:v>15.5999999999999</c:v>
                </c:pt>
                <c:pt idx="7">
                  <c:v>13.1999999999999</c:v>
                </c:pt>
                <c:pt idx="8">
                  <c:v>13.1999999999999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BBC0-4170-9177-278C883CEB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9924424"/>
        <c:axId val="389925736"/>
      </c:scatterChart>
      <c:valAx>
        <c:axId val="38992442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CN">
                    <a:solidFill>
                      <a:sysClr val="windowText" lastClr="000000"/>
                    </a:solidFill>
                  </a:rPr>
                  <a:t>Area</a:t>
                </a:r>
                <a:endParaRPr lang="zh-CN" altLang="en-US">
                  <a:solidFill>
                    <a:sysClr val="windowText" lastClr="000000"/>
                  </a:solidFill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zh-CN"/>
            </a:p>
          </c:txPr>
        </c:title>
        <c:numFmt formatCode="0.00_ " sourceLinked="0"/>
        <c:majorTickMark val="in"/>
        <c:minorTickMark val="in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389925736"/>
        <c:crossesAt val="-60"/>
        <c:crossBetween val="midCat"/>
      </c:valAx>
      <c:valAx>
        <c:axId val="389925736"/>
        <c:scaling>
          <c:orientation val="minMax"/>
          <c:max val="60"/>
          <c:min val="-6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CN" sz="1100">
                    <a:solidFill>
                      <a:sysClr val="windowText" lastClr="000000"/>
                    </a:solidFill>
                  </a:rPr>
                  <a:t>Beam deviation,x</a:t>
                </a:r>
                <a:r>
                  <a:rPr lang="en-US" altLang="zh-CN" sz="1100" baseline="0">
                    <a:solidFill>
                      <a:sysClr val="windowText" lastClr="000000"/>
                    </a:solidFill>
                  </a:rPr>
                  <a:t> [mm]</a:t>
                </a:r>
                <a:endParaRPr lang="zh-CN" altLang="en-US" sz="1100">
                  <a:solidFill>
                    <a:sysClr val="windowText" lastClr="000000"/>
                  </a:solidFill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zh-CN"/>
            </a:p>
          </c:txPr>
        </c:title>
        <c:numFmt formatCode="#,##0_ " sourceLinked="0"/>
        <c:majorTickMark val="in"/>
        <c:minorTickMark val="in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389924424"/>
        <c:crossesAt val="-5.000000000000001E-3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6080067610138045"/>
          <c:y val="4.5663318875495636E-2"/>
          <c:w val="0.12540357614678269"/>
          <c:h val="0.7447505737545814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092915282553375"/>
          <c:y val="2.5445981624881601E-2"/>
          <c:w val="0.80055597645550436"/>
          <c:h val="0.83128813452471906"/>
        </c:manualLayout>
      </c:layout>
      <c:scatterChart>
        <c:scatterStyle val="lineMarker"/>
        <c:varyColors val="0"/>
        <c:ser>
          <c:idx val="0"/>
          <c:order val="0"/>
          <c:tx>
            <c:strRef>
              <c:f>BeamPositionDeviation!$D$1</c:f>
              <c:strCache>
                <c:ptCount val="1"/>
                <c:pt idx="0">
                  <c:v>1 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BeamPositionDeviation!$C$4:$C$12</c:f>
              <c:numCache>
                <c:formatCode>General</c:formatCode>
                <c:ptCount val="9"/>
                <c:pt idx="0">
                  <c:v>154672.28650025101</c:v>
                </c:pt>
                <c:pt idx="1">
                  <c:v>146592.94002865301</c:v>
                </c:pt>
                <c:pt idx="2">
                  <c:v>109322.15067859599</c:v>
                </c:pt>
                <c:pt idx="3">
                  <c:v>95493.216074858603</c:v>
                </c:pt>
                <c:pt idx="4">
                  <c:v>116975.89797566801</c:v>
                </c:pt>
                <c:pt idx="5">
                  <c:v>107122.12735605599</c:v>
                </c:pt>
                <c:pt idx="6">
                  <c:v>128634.373543277</c:v>
                </c:pt>
                <c:pt idx="7">
                  <c:v>770186.80884932401</c:v>
                </c:pt>
                <c:pt idx="8">
                  <c:v>8320551.1558418404</c:v>
                </c:pt>
              </c:numCache>
            </c:numRef>
          </c:xVal>
          <c:yVal>
            <c:numRef>
              <c:f>BeamPositionDeviation!$D$4:$D$12</c:f>
              <c:numCache>
                <c:formatCode>0.00_ </c:formatCode>
                <c:ptCount val="9"/>
                <c:pt idx="0">
                  <c:v>-7.5000000000000098</c:v>
                </c:pt>
                <c:pt idx="1">
                  <c:v>-3.6</c:v>
                </c:pt>
                <c:pt idx="2">
                  <c:v>2.0999999999999899</c:v>
                </c:pt>
                <c:pt idx="3">
                  <c:v>8.3999999999999897</c:v>
                </c:pt>
                <c:pt idx="4">
                  <c:v>15.299999999999899</c:v>
                </c:pt>
                <c:pt idx="5">
                  <c:v>20.6999999999999</c:v>
                </c:pt>
                <c:pt idx="6">
                  <c:v>26.399999999999899</c:v>
                </c:pt>
                <c:pt idx="7">
                  <c:v>-13.5</c:v>
                </c:pt>
                <c:pt idx="8">
                  <c:v>-13.2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796-4D1D-B2FD-A8DE80B5F3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9924424"/>
        <c:axId val="389925736"/>
      </c:scatterChart>
      <c:valAx>
        <c:axId val="389924424"/>
        <c:scaling>
          <c:orientation val="minMax"/>
          <c:max val="200000"/>
          <c:min val="5000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CN">
                    <a:solidFill>
                      <a:sysClr val="windowText" lastClr="000000"/>
                    </a:solidFill>
                  </a:rPr>
                  <a:t>Area</a:t>
                </a:r>
                <a:endParaRPr lang="zh-CN" altLang="en-US">
                  <a:solidFill>
                    <a:sysClr val="windowText" lastClr="000000"/>
                  </a:solidFill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zh-CN"/>
            </a:p>
          </c:txPr>
        </c:title>
        <c:numFmt formatCode="0.00_ " sourceLinked="0"/>
        <c:majorTickMark val="in"/>
        <c:minorTickMark val="in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389925736"/>
        <c:crossesAt val="-60"/>
        <c:crossBetween val="midCat"/>
      </c:valAx>
      <c:valAx>
        <c:axId val="389925736"/>
        <c:scaling>
          <c:orientation val="minMax"/>
          <c:max val="60"/>
          <c:min val="-6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CN" sz="1100">
                    <a:solidFill>
                      <a:sysClr val="windowText" lastClr="000000"/>
                    </a:solidFill>
                  </a:rPr>
                  <a:t>Beam deviation,x</a:t>
                </a:r>
                <a:r>
                  <a:rPr lang="en-US" altLang="zh-CN" sz="1100" baseline="0">
                    <a:solidFill>
                      <a:sysClr val="windowText" lastClr="000000"/>
                    </a:solidFill>
                  </a:rPr>
                  <a:t> [mm]</a:t>
                </a:r>
                <a:endParaRPr lang="zh-CN" altLang="en-US" sz="1100">
                  <a:solidFill>
                    <a:sysClr val="windowText" lastClr="000000"/>
                  </a:solidFill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zh-CN"/>
            </a:p>
          </c:txPr>
        </c:title>
        <c:numFmt formatCode="#,##0_ " sourceLinked="0"/>
        <c:majorTickMark val="in"/>
        <c:minorTickMark val="in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389924424"/>
        <c:crossesAt val="-5.000000000000001E-3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6080067610138045"/>
          <c:y val="4.5663318875495636E-2"/>
          <c:w val="0.12540357614678269"/>
          <c:h val="0.7447505737545814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092915282553375"/>
          <c:y val="2.5445981624881601E-2"/>
          <c:w val="0.80055597645550436"/>
          <c:h val="0.83128813452471906"/>
        </c:manualLayout>
      </c:layout>
      <c:scatterChart>
        <c:scatterStyle val="lineMarker"/>
        <c:varyColors val="0"/>
        <c:ser>
          <c:idx val="0"/>
          <c:order val="0"/>
          <c:tx>
            <c:strRef>
              <c:f>BeamPositionDeviation!$D$1</c:f>
              <c:strCache>
                <c:ptCount val="1"/>
                <c:pt idx="0">
                  <c:v>1 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BeamPositionDeviation!$C$4:$C$12</c:f>
              <c:numCache>
                <c:formatCode>General</c:formatCode>
                <c:ptCount val="9"/>
                <c:pt idx="0">
                  <c:v>154672.28650025101</c:v>
                </c:pt>
                <c:pt idx="1">
                  <c:v>146592.94002865301</c:v>
                </c:pt>
                <c:pt idx="2">
                  <c:v>109322.15067859599</c:v>
                </c:pt>
                <c:pt idx="3">
                  <c:v>95493.216074858603</c:v>
                </c:pt>
                <c:pt idx="4">
                  <c:v>116975.89797566801</c:v>
                </c:pt>
                <c:pt idx="5">
                  <c:v>107122.12735605599</c:v>
                </c:pt>
                <c:pt idx="6">
                  <c:v>128634.373543277</c:v>
                </c:pt>
                <c:pt idx="7">
                  <c:v>770186.80884932401</c:v>
                </c:pt>
                <c:pt idx="8">
                  <c:v>8320551.1558418404</c:v>
                </c:pt>
              </c:numCache>
            </c:numRef>
          </c:xVal>
          <c:yVal>
            <c:numRef>
              <c:f>BeamPositionDeviation!$D$4:$D$12</c:f>
              <c:numCache>
                <c:formatCode>0.00_ </c:formatCode>
                <c:ptCount val="9"/>
                <c:pt idx="0">
                  <c:v>-7.5000000000000098</c:v>
                </c:pt>
                <c:pt idx="1">
                  <c:v>-3.6</c:v>
                </c:pt>
                <c:pt idx="2">
                  <c:v>2.0999999999999899</c:v>
                </c:pt>
                <c:pt idx="3">
                  <c:v>8.3999999999999897</c:v>
                </c:pt>
                <c:pt idx="4">
                  <c:v>15.299999999999899</c:v>
                </c:pt>
                <c:pt idx="5">
                  <c:v>20.6999999999999</c:v>
                </c:pt>
                <c:pt idx="6">
                  <c:v>26.399999999999899</c:v>
                </c:pt>
                <c:pt idx="7">
                  <c:v>-13.5</c:v>
                </c:pt>
                <c:pt idx="8">
                  <c:v>-13.2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F1E-4167-9169-49EFEA31A617}"/>
            </c:ext>
          </c:extLst>
        </c:ser>
        <c:ser>
          <c:idx val="1"/>
          <c:order val="1"/>
          <c:tx>
            <c:strRef>
              <c:f>BeamPositionDeviation!$E$1</c:f>
              <c:strCache>
                <c:ptCount val="1"/>
                <c:pt idx="0">
                  <c:v>2 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BeamPositionDeviation!$C$4:$C$12</c:f>
              <c:numCache>
                <c:formatCode>General</c:formatCode>
                <c:ptCount val="9"/>
                <c:pt idx="0">
                  <c:v>154672.28650025101</c:v>
                </c:pt>
                <c:pt idx="1">
                  <c:v>146592.94002865301</c:v>
                </c:pt>
                <c:pt idx="2">
                  <c:v>109322.15067859599</c:v>
                </c:pt>
                <c:pt idx="3">
                  <c:v>95493.216074858603</c:v>
                </c:pt>
                <c:pt idx="4">
                  <c:v>116975.89797566801</c:v>
                </c:pt>
                <c:pt idx="5">
                  <c:v>107122.12735605599</c:v>
                </c:pt>
                <c:pt idx="6">
                  <c:v>128634.373543277</c:v>
                </c:pt>
                <c:pt idx="7">
                  <c:v>770186.80884932401</c:v>
                </c:pt>
                <c:pt idx="8">
                  <c:v>8320551.1558418404</c:v>
                </c:pt>
              </c:numCache>
            </c:numRef>
          </c:xVal>
          <c:yVal>
            <c:numRef>
              <c:f>BeamPositionDeviation!$E$4:$E$12</c:f>
              <c:numCache>
                <c:formatCode>0.00_ </c:formatCode>
                <c:ptCount val="9"/>
                <c:pt idx="0">
                  <c:v>22.499999999999901</c:v>
                </c:pt>
                <c:pt idx="1">
                  <c:v>19.499999999999901</c:v>
                </c:pt>
                <c:pt idx="2">
                  <c:v>13.799999999999899</c:v>
                </c:pt>
                <c:pt idx="3">
                  <c:v>8.3999999999999897</c:v>
                </c:pt>
                <c:pt idx="4">
                  <c:v>2.99999999999998</c:v>
                </c:pt>
                <c:pt idx="5">
                  <c:v>-1.80000000000001</c:v>
                </c:pt>
                <c:pt idx="6">
                  <c:v>-6.9000000000000199</c:v>
                </c:pt>
                <c:pt idx="7">
                  <c:v>2.99999999999998</c:v>
                </c:pt>
                <c:pt idx="8">
                  <c:v>3.2999999999999798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F1E-4167-9169-49EFEA31A617}"/>
            </c:ext>
          </c:extLst>
        </c:ser>
        <c:ser>
          <c:idx val="2"/>
          <c:order val="2"/>
          <c:tx>
            <c:strRef>
              <c:f>BeamPositionDeviation!$F$1</c:f>
              <c:strCache>
                <c:ptCount val="1"/>
                <c:pt idx="0">
                  <c:v>3 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BeamPositionDeviation!$C$4:$C$12</c:f>
              <c:numCache>
                <c:formatCode>General</c:formatCode>
                <c:ptCount val="9"/>
                <c:pt idx="0">
                  <c:v>154672.28650025101</c:v>
                </c:pt>
                <c:pt idx="1">
                  <c:v>146592.94002865301</c:v>
                </c:pt>
                <c:pt idx="2">
                  <c:v>109322.15067859599</c:v>
                </c:pt>
                <c:pt idx="3">
                  <c:v>95493.216074858603</c:v>
                </c:pt>
                <c:pt idx="4">
                  <c:v>116975.89797566801</c:v>
                </c:pt>
                <c:pt idx="5">
                  <c:v>107122.12735605599</c:v>
                </c:pt>
                <c:pt idx="6">
                  <c:v>128634.373543277</c:v>
                </c:pt>
                <c:pt idx="7">
                  <c:v>770186.80884932401</c:v>
                </c:pt>
                <c:pt idx="8">
                  <c:v>8320551.1558418404</c:v>
                </c:pt>
              </c:numCache>
            </c:numRef>
          </c:xVal>
          <c:yVal>
            <c:numRef>
              <c:f>BeamPositionDeviation!$F$4:$F$12</c:f>
              <c:numCache>
                <c:formatCode>0.00_ </c:formatCode>
                <c:ptCount val="9"/>
                <c:pt idx="0">
                  <c:v>35.399999999999899</c:v>
                </c:pt>
                <c:pt idx="1">
                  <c:v>24.899999999999899</c:v>
                </c:pt>
                <c:pt idx="2">
                  <c:v>11.399999999999901</c:v>
                </c:pt>
                <c:pt idx="3">
                  <c:v>-4.5</c:v>
                </c:pt>
                <c:pt idx="4">
                  <c:v>-19.799999999999901</c:v>
                </c:pt>
                <c:pt idx="5">
                  <c:v>-31.799999999999901</c:v>
                </c:pt>
                <c:pt idx="6">
                  <c:v>-45.599999999999902</c:v>
                </c:pt>
                <c:pt idx="7">
                  <c:v>30.599999999999898</c:v>
                </c:pt>
                <c:pt idx="8">
                  <c:v>25.799999999999901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F1E-4167-9169-49EFEA31A617}"/>
            </c:ext>
          </c:extLst>
        </c:ser>
        <c:ser>
          <c:idx val="3"/>
          <c:order val="3"/>
          <c:tx>
            <c:strRef>
              <c:f>BeamPositionDeviation!$G$1</c:f>
              <c:strCache>
                <c:ptCount val="1"/>
                <c:pt idx="0">
                  <c:v>4 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BeamPositionDeviation!$C$4:$C$12</c:f>
              <c:numCache>
                <c:formatCode>General</c:formatCode>
                <c:ptCount val="9"/>
                <c:pt idx="0">
                  <c:v>154672.28650025101</c:v>
                </c:pt>
                <c:pt idx="1">
                  <c:v>146592.94002865301</c:v>
                </c:pt>
                <c:pt idx="2">
                  <c:v>109322.15067859599</c:v>
                </c:pt>
                <c:pt idx="3">
                  <c:v>95493.216074858603</c:v>
                </c:pt>
                <c:pt idx="4">
                  <c:v>116975.89797566801</c:v>
                </c:pt>
                <c:pt idx="5">
                  <c:v>107122.12735605599</c:v>
                </c:pt>
                <c:pt idx="6">
                  <c:v>128634.373543277</c:v>
                </c:pt>
                <c:pt idx="7">
                  <c:v>770186.80884932401</c:v>
                </c:pt>
                <c:pt idx="8">
                  <c:v>8320551.1558418404</c:v>
                </c:pt>
              </c:numCache>
            </c:numRef>
          </c:xVal>
          <c:yVal>
            <c:numRef>
              <c:f>BeamPositionDeviation!$G$4:$G$12</c:f>
              <c:numCache>
                <c:formatCode>0.00_ </c:formatCode>
                <c:ptCount val="9"/>
                <c:pt idx="0">
                  <c:v>31.1999999999999</c:v>
                </c:pt>
                <c:pt idx="1">
                  <c:v>22.1999999999999</c:v>
                </c:pt>
                <c:pt idx="2">
                  <c:v>7.1999999999999797</c:v>
                </c:pt>
                <c:pt idx="3">
                  <c:v>-8.4</c:v>
                </c:pt>
                <c:pt idx="4">
                  <c:v>-23.4</c:v>
                </c:pt>
                <c:pt idx="5">
                  <c:v>-36</c:v>
                </c:pt>
                <c:pt idx="6">
                  <c:v>-48.899999999999899</c:v>
                </c:pt>
                <c:pt idx="7">
                  <c:v>10.799999999999899</c:v>
                </c:pt>
                <c:pt idx="8">
                  <c:v>5.3999999999999897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F1E-4167-9169-49EFEA31A617}"/>
            </c:ext>
          </c:extLst>
        </c:ser>
        <c:ser>
          <c:idx val="4"/>
          <c:order val="4"/>
          <c:tx>
            <c:strRef>
              <c:f>BeamPositionDeviation!$H$1</c:f>
              <c:strCache>
                <c:ptCount val="1"/>
                <c:pt idx="0">
                  <c:v>5 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BeamPositionDeviation!$C$4:$C$12</c:f>
              <c:numCache>
                <c:formatCode>General</c:formatCode>
                <c:ptCount val="9"/>
                <c:pt idx="0">
                  <c:v>154672.28650025101</c:v>
                </c:pt>
                <c:pt idx="1">
                  <c:v>146592.94002865301</c:v>
                </c:pt>
                <c:pt idx="2">
                  <c:v>109322.15067859599</c:v>
                </c:pt>
                <c:pt idx="3">
                  <c:v>95493.216074858603</c:v>
                </c:pt>
                <c:pt idx="4">
                  <c:v>116975.89797566801</c:v>
                </c:pt>
                <c:pt idx="5">
                  <c:v>107122.12735605599</c:v>
                </c:pt>
                <c:pt idx="6">
                  <c:v>128634.373543277</c:v>
                </c:pt>
                <c:pt idx="7">
                  <c:v>770186.80884932401</c:v>
                </c:pt>
                <c:pt idx="8">
                  <c:v>8320551.1558418404</c:v>
                </c:pt>
              </c:numCache>
            </c:numRef>
          </c:xVal>
          <c:yVal>
            <c:numRef>
              <c:f>BeamPositionDeviation!$H$4:$H$12</c:f>
              <c:numCache>
                <c:formatCode>0.00_ </c:formatCode>
                <c:ptCount val="9"/>
                <c:pt idx="0">
                  <c:v>-1.50000000000001</c:v>
                </c:pt>
                <c:pt idx="1">
                  <c:v>-5.0999999999999996</c:v>
                </c:pt>
                <c:pt idx="2">
                  <c:v>-9.9</c:v>
                </c:pt>
                <c:pt idx="3">
                  <c:v>-14.4</c:v>
                </c:pt>
                <c:pt idx="4">
                  <c:v>-19.2</c:v>
                </c:pt>
                <c:pt idx="5">
                  <c:v>-23.1</c:v>
                </c:pt>
                <c:pt idx="6">
                  <c:v>-27</c:v>
                </c:pt>
                <c:pt idx="7">
                  <c:v>2.99999999999998</c:v>
                </c:pt>
                <c:pt idx="8">
                  <c:v>1.49999999999998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F1E-4167-9169-49EFEA31A617}"/>
            </c:ext>
          </c:extLst>
        </c:ser>
        <c:ser>
          <c:idx val="5"/>
          <c:order val="5"/>
          <c:tx>
            <c:strRef>
              <c:f>BeamPositionDeviation!$I$1</c:f>
              <c:strCache>
                <c:ptCount val="1"/>
                <c:pt idx="0">
                  <c:v>6 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xVal>
            <c:numRef>
              <c:f>BeamPositionDeviation!$C$4:$C$12</c:f>
              <c:numCache>
                <c:formatCode>General</c:formatCode>
                <c:ptCount val="9"/>
                <c:pt idx="0">
                  <c:v>154672.28650025101</c:v>
                </c:pt>
                <c:pt idx="1">
                  <c:v>146592.94002865301</c:v>
                </c:pt>
                <c:pt idx="2">
                  <c:v>109322.15067859599</c:v>
                </c:pt>
                <c:pt idx="3">
                  <c:v>95493.216074858603</c:v>
                </c:pt>
                <c:pt idx="4">
                  <c:v>116975.89797566801</c:v>
                </c:pt>
                <c:pt idx="5">
                  <c:v>107122.12735605599</c:v>
                </c:pt>
                <c:pt idx="6">
                  <c:v>128634.373543277</c:v>
                </c:pt>
                <c:pt idx="7">
                  <c:v>770186.80884932401</c:v>
                </c:pt>
                <c:pt idx="8">
                  <c:v>8320551.1558418404</c:v>
                </c:pt>
              </c:numCache>
            </c:numRef>
          </c:xVal>
          <c:yVal>
            <c:numRef>
              <c:f>BeamPositionDeviation!$I$4:$I$12</c:f>
              <c:numCache>
                <c:formatCode>0.00_ </c:formatCode>
                <c:ptCount val="9"/>
                <c:pt idx="0">
                  <c:v>-6</c:v>
                </c:pt>
                <c:pt idx="1">
                  <c:v>-1.80000000000001</c:v>
                </c:pt>
                <c:pt idx="2">
                  <c:v>5.0999999999999801</c:v>
                </c:pt>
                <c:pt idx="3">
                  <c:v>13.1999999999999</c:v>
                </c:pt>
                <c:pt idx="4">
                  <c:v>21.599999999999898</c:v>
                </c:pt>
                <c:pt idx="5">
                  <c:v>28.1999999999999</c:v>
                </c:pt>
                <c:pt idx="6">
                  <c:v>35.699999999999903</c:v>
                </c:pt>
                <c:pt idx="7">
                  <c:v>16.799999999999901</c:v>
                </c:pt>
                <c:pt idx="8">
                  <c:v>17.099999999999898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BF1E-4167-9169-49EFEA31A617}"/>
            </c:ext>
          </c:extLst>
        </c:ser>
        <c:ser>
          <c:idx val="6"/>
          <c:order val="6"/>
          <c:tx>
            <c:strRef>
              <c:f>BeamPositionDeviation!$J$1</c:f>
              <c:strCache>
                <c:ptCount val="1"/>
                <c:pt idx="0">
                  <c:v>7 </c:v>
                </c:pt>
              </c:strCache>
            </c:strRef>
          </c:tx>
          <c:spPr>
            <a:ln w="19050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xVal>
            <c:numRef>
              <c:f>BeamPositionDeviation!$C$4:$C$12</c:f>
              <c:numCache>
                <c:formatCode>General</c:formatCode>
                <c:ptCount val="9"/>
                <c:pt idx="0">
                  <c:v>154672.28650025101</c:v>
                </c:pt>
                <c:pt idx="1">
                  <c:v>146592.94002865301</c:v>
                </c:pt>
                <c:pt idx="2">
                  <c:v>109322.15067859599</c:v>
                </c:pt>
                <c:pt idx="3">
                  <c:v>95493.216074858603</c:v>
                </c:pt>
                <c:pt idx="4">
                  <c:v>116975.89797566801</c:v>
                </c:pt>
                <c:pt idx="5">
                  <c:v>107122.12735605599</c:v>
                </c:pt>
                <c:pt idx="6">
                  <c:v>128634.373543277</c:v>
                </c:pt>
                <c:pt idx="7">
                  <c:v>770186.80884932401</c:v>
                </c:pt>
                <c:pt idx="8">
                  <c:v>8320551.1558418404</c:v>
                </c:pt>
              </c:numCache>
            </c:numRef>
          </c:xVal>
          <c:yVal>
            <c:numRef>
              <c:f>BeamPositionDeviation!$J$4:$J$12</c:f>
              <c:numCache>
                <c:formatCode>0.00_ </c:formatCode>
                <c:ptCount val="9"/>
                <c:pt idx="0">
                  <c:v>-28.2</c:v>
                </c:pt>
                <c:pt idx="1">
                  <c:v>-28.2</c:v>
                </c:pt>
                <c:pt idx="2">
                  <c:v>-18</c:v>
                </c:pt>
                <c:pt idx="3">
                  <c:v>-11.1</c:v>
                </c:pt>
                <c:pt idx="4">
                  <c:v>-4.7999999999999901</c:v>
                </c:pt>
                <c:pt idx="5">
                  <c:v>-1.4210854715202001E-14</c:v>
                </c:pt>
                <c:pt idx="6">
                  <c:v>6.2999999999999803</c:v>
                </c:pt>
                <c:pt idx="7">
                  <c:v>-3.6</c:v>
                </c:pt>
                <c:pt idx="8">
                  <c:v>-4.2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BF1E-4167-9169-49EFEA31A617}"/>
            </c:ext>
          </c:extLst>
        </c:ser>
        <c:ser>
          <c:idx val="7"/>
          <c:order val="7"/>
          <c:tx>
            <c:strRef>
              <c:f>BeamPositionDeviation!$K$1</c:f>
              <c:strCache>
                <c:ptCount val="1"/>
                <c:pt idx="0">
                  <c:v>8 </c:v>
                </c:pt>
              </c:strCache>
            </c:strRef>
          </c:tx>
          <c:spPr>
            <a:ln w="19050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xVal>
            <c:numRef>
              <c:f>BeamPositionDeviation!$C$4:$C$12</c:f>
              <c:numCache>
                <c:formatCode>General</c:formatCode>
                <c:ptCount val="9"/>
                <c:pt idx="0">
                  <c:v>154672.28650025101</c:v>
                </c:pt>
                <c:pt idx="1">
                  <c:v>146592.94002865301</c:v>
                </c:pt>
                <c:pt idx="2">
                  <c:v>109322.15067859599</c:v>
                </c:pt>
                <c:pt idx="3">
                  <c:v>95493.216074858603</c:v>
                </c:pt>
                <c:pt idx="4">
                  <c:v>116975.89797566801</c:v>
                </c:pt>
                <c:pt idx="5">
                  <c:v>107122.12735605599</c:v>
                </c:pt>
                <c:pt idx="6">
                  <c:v>128634.373543277</c:v>
                </c:pt>
                <c:pt idx="7">
                  <c:v>770186.80884932401</c:v>
                </c:pt>
                <c:pt idx="8">
                  <c:v>8320551.1558418404</c:v>
                </c:pt>
              </c:numCache>
            </c:numRef>
          </c:xVal>
          <c:yVal>
            <c:numRef>
              <c:f>BeamPositionDeviation!$K$4:$K$12</c:f>
              <c:numCache>
                <c:formatCode>0.00_ </c:formatCode>
                <c:ptCount val="9"/>
                <c:pt idx="0">
                  <c:v>14.999999999999901</c:v>
                </c:pt>
                <c:pt idx="1">
                  <c:v>15.5999999999999</c:v>
                </c:pt>
                <c:pt idx="2">
                  <c:v>7.7999999999999901</c:v>
                </c:pt>
                <c:pt idx="3">
                  <c:v>3.2999999999999798</c:v>
                </c:pt>
                <c:pt idx="4">
                  <c:v>-0.30000000000001098</c:v>
                </c:pt>
                <c:pt idx="5">
                  <c:v>-4.2</c:v>
                </c:pt>
                <c:pt idx="6">
                  <c:v>-9.9</c:v>
                </c:pt>
                <c:pt idx="7">
                  <c:v>-48</c:v>
                </c:pt>
                <c:pt idx="8">
                  <c:v>-50.699999999999903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BF1E-4167-9169-49EFEA31A617}"/>
            </c:ext>
          </c:extLst>
        </c:ser>
        <c:ser>
          <c:idx val="8"/>
          <c:order val="8"/>
          <c:tx>
            <c:strRef>
              <c:f>BeamPositionDeviation!$L$1</c:f>
              <c:strCache>
                <c:ptCount val="1"/>
                <c:pt idx="0">
                  <c:v>9 </c:v>
                </c:pt>
              </c:strCache>
            </c:strRef>
          </c:tx>
          <c:spPr>
            <a:ln w="19050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xVal>
            <c:numRef>
              <c:f>BeamPositionDeviation!$C$4:$C$12</c:f>
              <c:numCache>
                <c:formatCode>General</c:formatCode>
                <c:ptCount val="9"/>
                <c:pt idx="0">
                  <c:v>154672.28650025101</c:v>
                </c:pt>
                <c:pt idx="1">
                  <c:v>146592.94002865301</c:v>
                </c:pt>
                <c:pt idx="2">
                  <c:v>109322.15067859599</c:v>
                </c:pt>
                <c:pt idx="3">
                  <c:v>95493.216074858603</c:v>
                </c:pt>
                <c:pt idx="4">
                  <c:v>116975.89797566801</c:v>
                </c:pt>
                <c:pt idx="5">
                  <c:v>107122.12735605599</c:v>
                </c:pt>
                <c:pt idx="6">
                  <c:v>128634.373543277</c:v>
                </c:pt>
                <c:pt idx="7">
                  <c:v>770186.80884932401</c:v>
                </c:pt>
                <c:pt idx="8">
                  <c:v>8320551.1558418404</c:v>
                </c:pt>
              </c:numCache>
            </c:numRef>
          </c:xVal>
          <c:yVal>
            <c:numRef>
              <c:f>BeamPositionDeviation!$L$4:$L$12</c:f>
              <c:numCache>
                <c:formatCode>0.00_ </c:formatCode>
                <c:ptCount val="9"/>
                <c:pt idx="0">
                  <c:v>53.999999999999901</c:v>
                </c:pt>
                <c:pt idx="1">
                  <c:v>40.499999999999901</c:v>
                </c:pt>
                <c:pt idx="2">
                  <c:v>26.399999999999899</c:v>
                </c:pt>
                <c:pt idx="3">
                  <c:v>10.1999999999999</c:v>
                </c:pt>
                <c:pt idx="4">
                  <c:v>-5.7</c:v>
                </c:pt>
                <c:pt idx="5">
                  <c:v>-18.899999999999999</c:v>
                </c:pt>
                <c:pt idx="6">
                  <c:v>-34.799999999999997</c:v>
                </c:pt>
                <c:pt idx="7">
                  <c:v>0.59999999999999398</c:v>
                </c:pt>
                <c:pt idx="8">
                  <c:v>-1.80000000000001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BF1E-4167-9169-49EFEA31A617}"/>
            </c:ext>
          </c:extLst>
        </c:ser>
        <c:ser>
          <c:idx val="9"/>
          <c:order val="9"/>
          <c:tx>
            <c:strRef>
              <c:f>BeamPositionDeviation!$M$1</c:f>
              <c:strCache>
                <c:ptCount val="1"/>
                <c:pt idx="0">
                  <c:v>10 </c:v>
                </c:pt>
              </c:strCache>
            </c:strRef>
          </c:tx>
          <c:spPr>
            <a:ln w="19050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xVal>
            <c:numRef>
              <c:f>BeamPositionDeviation!$C$4:$C$12</c:f>
              <c:numCache>
                <c:formatCode>General</c:formatCode>
                <c:ptCount val="9"/>
                <c:pt idx="0">
                  <c:v>154672.28650025101</c:v>
                </c:pt>
                <c:pt idx="1">
                  <c:v>146592.94002865301</c:v>
                </c:pt>
                <c:pt idx="2">
                  <c:v>109322.15067859599</c:v>
                </c:pt>
                <c:pt idx="3">
                  <c:v>95493.216074858603</c:v>
                </c:pt>
                <c:pt idx="4">
                  <c:v>116975.89797566801</c:v>
                </c:pt>
                <c:pt idx="5">
                  <c:v>107122.12735605599</c:v>
                </c:pt>
                <c:pt idx="6">
                  <c:v>128634.373543277</c:v>
                </c:pt>
                <c:pt idx="7">
                  <c:v>770186.80884932401</c:v>
                </c:pt>
                <c:pt idx="8">
                  <c:v>8320551.1558418404</c:v>
                </c:pt>
              </c:numCache>
            </c:numRef>
          </c:xVal>
          <c:yVal>
            <c:numRef>
              <c:f>BeamPositionDeviation!$M$4:$M$12</c:f>
              <c:numCache>
                <c:formatCode>0.00_ </c:formatCode>
                <c:ptCount val="9"/>
                <c:pt idx="0">
                  <c:v>29.099999999999898</c:v>
                </c:pt>
                <c:pt idx="1">
                  <c:v>22.1999999999999</c:v>
                </c:pt>
                <c:pt idx="2">
                  <c:v>8.9999999999999893</c:v>
                </c:pt>
                <c:pt idx="3">
                  <c:v>-5.4</c:v>
                </c:pt>
                <c:pt idx="4">
                  <c:v>-18.599999999999898</c:v>
                </c:pt>
                <c:pt idx="5">
                  <c:v>-30</c:v>
                </c:pt>
                <c:pt idx="6">
                  <c:v>-42.9</c:v>
                </c:pt>
                <c:pt idx="7">
                  <c:v>-32.700000000000003</c:v>
                </c:pt>
                <c:pt idx="8">
                  <c:v>-33.599999999999902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BF1E-4167-9169-49EFEA31A617}"/>
            </c:ext>
          </c:extLst>
        </c:ser>
        <c:ser>
          <c:idx val="10"/>
          <c:order val="10"/>
          <c:tx>
            <c:strRef>
              <c:f>BeamPositionDeviation!$N$1</c:f>
              <c:strCache>
                <c:ptCount val="1"/>
                <c:pt idx="0">
                  <c:v>11 </c:v>
                </c:pt>
              </c:strCache>
            </c:strRef>
          </c:tx>
          <c:spPr>
            <a:ln w="19050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xVal>
            <c:numRef>
              <c:f>BeamPositionDeviation!$C$4:$C$12</c:f>
              <c:numCache>
                <c:formatCode>General</c:formatCode>
                <c:ptCount val="9"/>
                <c:pt idx="0">
                  <c:v>154672.28650025101</c:v>
                </c:pt>
                <c:pt idx="1">
                  <c:v>146592.94002865301</c:v>
                </c:pt>
                <c:pt idx="2">
                  <c:v>109322.15067859599</c:v>
                </c:pt>
                <c:pt idx="3">
                  <c:v>95493.216074858603</c:v>
                </c:pt>
                <c:pt idx="4">
                  <c:v>116975.89797566801</c:v>
                </c:pt>
                <c:pt idx="5">
                  <c:v>107122.12735605599</c:v>
                </c:pt>
                <c:pt idx="6">
                  <c:v>128634.373543277</c:v>
                </c:pt>
                <c:pt idx="7">
                  <c:v>770186.80884932401</c:v>
                </c:pt>
                <c:pt idx="8">
                  <c:v>8320551.1558418404</c:v>
                </c:pt>
              </c:numCache>
            </c:numRef>
          </c:xVal>
          <c:yVal>
            <c:numRef>
              <c:f>BeamPositionDeviation!$N$4:$N$12</c:f>
              <c:numCache>
                <c:formatCode>0.00_ </c:formatCode>
                <c:ptCount val="9"/>
                <c:pt idx="0">
                  <c:v>18.599999999999898</c:v>
                </c:pt>
                <c:pt idx="1">
                  <c:v>16.499999999999901</c:v>
                </c:pt>
                <c:pt idx="2">
                  <c:v>10.499999999999901</c:v>
                </c:pt>
                <c:pt idx="3">
                  <c:v>4.7999999999999803</c:v>
                </c:pt>
                <c:pt idx="4">
                  <c:v>-0.30000000000001098</c:v>
                </c:pt>
                <c:pt idx="5">
                  <c:v>-5.4</c:v>
                </c:pt>
                <c:pt idx="6">
                  <c:v>-9.6</c:v>
                </c:pt>
                <c:pt idx="7">
                  <c:v>3.5999999999999899</c:v>
                </c:pt>
                <c:pt idx="8">
                  <c:v>1.19999999999998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BF1E-4167-9169-49EFEA31A617}"/>
            </c:ext>
          </c:extLst>
        </c:ser>
        <c:ser>
          <c:idx val="11"/>
          <c:order val="11"/>
          <c:tx>
            <c:strRef>
              <c:f>BeamPositionDeviation!$O$1</c:f>
              <c:strCache>
                <c:ptCount val="1"/>
                <c:pt idx="0">
                  <c:v>12 </c:v>
                </c:pt>
              </c:strCache>
            </c:strRef>
          </c:tx>
          <c:spPr>
            <a:ln w="19050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>
                  <a:lumMod val="60000"/>
                </a:schemeClr>
              </a:solidFill>
              <a:ln w="9525">
                <a:solidFill>
                  <a:schemeClr val="accent6">
                    <a:lumMod val="60000"/>
                  </a:schemeClr>
                </a:solidFill>
              </a:ln>
              <a:effectLst/>
            </c:spPr>
          </c:marker>
          <c:xVal>
            <c:numRef>
              <c:f>BeamPositionDeviation!$C$4:$C$12</c:f>
              <c:numCache>
                <c:formatCode>General</c:formatCode>
                <c:ptCount val="9"/>
                <c:pt idx="0">
                  <c:v>154672.28650025101</c:v>
                </c:pt>
                <c:pt idx="1">
                  <c:v>146592.94002865301</c:v>
                </c:pt>
                <c:pt idx="2">
                  <c:v>109322.15067859599</c:v>
                </c:pt>
                <c:pt idx="3">
                  <c:v>95493.216074858603</c:v>
                </c:pt>
                <c:pt idx="4">
                  <c:v>116975.89797566801</c:v>
                </c:pt>
                <c:pt idx="5">
                  <c:v>107122.12735605599</c:v>
                </c:pt>
                <c:pt idx="6">
                  <c:v>128634.373543277</c:v>
                </c:pt>
                <c:pt idx="7">
                  <c:v>770186.80884932401</c:v>
                </c:pt>
                <c:pt idx="8">
                  <c:v>8320551.1558418404</c:v>
                </c:pt>
              </c:numCache>
            </c:numRef>
          </c:xVal>
          <c:yVal>
            <c:numRef>
              <c:f>BeamPositionDeviation!$O$4:$O$12</c:f>
              <c:numCache>
                <c:formatCode>0.00_ </c:formatCode>
                <c:ptCount val="9"/>
                <c:pt idx="0">
                  <c:v>-22.2</c:v>
                </c:pt>
                <c:pt idx="1">
                  <c:v>-18.599999999999898</c:v>
                </c:pt>
                <c:pt idx="2">
                  <c:v>-12</c:v>
                </c:pt>
                <c:pt idx="3">
                  <c:v>-4.5</c:v>
                </c:pt>
                <c:pt idx="4">
                  <c:v>2.6999999999999802</c:v>
                </c:pt>
                <c:pt idx="5">
                  <c:v>8.3999999999999897</c:v>
                </c:pt>
                <c:pt idx="6">
                  <c:v>15.5999999999999</c:v>
                </c:pt>
                <c:pt idx="7">
                  <c:v>13.1999999999999</c:v>
                </c:pt>
                <c:pt idx="8">
                  <c:v>13.1999999999999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BF1E-4167-9169-49EFEA31A6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9924424"/>
        <c:axId val="389925736"/>
      </c:scatterChart>
      <c:valAx>
        <c:axId val="389924424"/>
        <c:scaling>
          <c:orientation val="minMax"/>
          <c:max val="200000"/>
          <c:min val="5000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CN">
                    <a:solidFill>
                      <a:sysClr val="windowText" lastClr="000000"/>
                    </a:solidFill>
                  </a:rPr>
                  <a:t>Area</a:t>
                </a:r>
                <a:endParaRPr lang="zh-CN" altLang="en-US">
                  <a:solidFill>
                    <a:sysClr val="windowText" lastClr="000000"/>
                  </a:solidFill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zh-CN"/>
            </a:p>
          </c:txPr>
        </c:title>
        <c:numFmt formatCode="0.00_ " sourceLinked="0"/>
        <c:majorTickMark val="in"/>
        <c:minorTickMark val="in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389925736"/>
        <c:crossesAt val="-60"/>
        <c:crossBetween val="midCat"/>
      </c:valAx>
      <c:valAx>
        <c:axId val="389925736"/>
        <c:scaling>
          <c:orientation val="minMax"/>
          <c:max val="60"/>
          <c:min val="-6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CN" sz="1100">
                    <a:solidFill>
                      <a:sysClr val="windowText" lastClr="000000"/>
                    </a:solidFill>
                  </a:rPr>
                  <a:t>Beam deviation,x</a:t>
                </a:r>
                <a:r>
                  <a:rPr lang="en-US" altLang="zh-CN" sz="1100" baseline="0">
                    <a:solidFill>
                      <a:sysClr val="windowText" lastClr="000000"/>
                    </a:solidFill>
                  </a:rPr>
                  <a:t> [mm]</a:t>
                </a:r>
                <a:endParaRPr lang="zh-CN" altLang="en-US" sz="1100">
                  <a:solidFill>
                    <a:sysClr val="windowText" lastClr="000000"/>
                  </a:solidFill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zh-CN"/>
            </a:p>
          </c:txPr>
        </c:title>
        <c:numFmt formatCode="#,##0_ " sourceLinked="0"/>
        <c:majorTickMark val="in"/>
        <c:minorTickMark val="in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389924424"/>
        <c:crossesAt val="-5.000000000000001E-3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6080067610138045"/>
          <c:y val="4.5663318875495636E-2"/>
          <c:w val="0.12540357614678269"/>
          <c:h val="0.7447505737545814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092915282553375"/>
          <c:y val="2.5445981624881601E-2"/>
          <c:w val="0.80055597645550436"/>
          <c:h val="0.83128813452471906"/>
        </c:manualLayout>
      </c:layout>
      <c:scatterChart>
        <c:scatterStyle val="lineMarker"/>
        <c:varyColors val="0"/>
        <c:ser>
          <c:idx val="1"/>
          <c:order val="0"/>
          <c:tx>
            <c:strRef>
              <c:f>BeamPositionDeviation!$E$1</c:f>
              <c:strCache>
                <c:ptCount val="1"/>
                <c:pt idx="0">
                  <c:v>2 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BeamPositionDeviation!$C$4:$C$12</c:f>
              <c:numCache>
                <c:formatCode>General</c:formatCode>
                <c:ptCount val="9"/>
                <c:pt idx="0">
                  <c:v>154672.28650025101</c:v>
                </c:pt>
                <c:pt idx="1">
                  <c:v>146592.94002865301</c:v>
                </c:pt>
                <c:pt idx="2">
                  <c:v>109322.15067859599</c:v>
                </c:pt>
                <c:pt idx="3">
                  <c:v>95493.216074858603</c:v>
                </c:pt>
                <c:pt idx="4">
                  <c:v>116975.89797566801</c:v>
                </c:pt>
                <c:pt idx="5">
                  <c:v>107122.12735605599</c:v>
                </c:pt>
                <c:pt idx="6">
                  <c:v>128634.373543277</c:v>
                </c:pt>
                <c:pt idx="7">
                  <c:v>770186.80884932401</c:v>
                </c:pt>
                <c:pt idx="8">
                  <c:v>8320551.1558418404</c:v>
                </c:pt>
              </c:numCache>
            </c:numRef>
          </c:xVal>
          <c:yVal>
            <c:numRef>
              <c:f>BeamPositionDeviation!$E$4:$E$12</c:f>
              <c:numCache>
                <c:formatCode>0.00_ </c:formatCode>
                <c:ptCount val="9"/>
                <c:pt idx="0">
                  <c:v>22.499999999999901</c:v>
                </c:pt>
                <c:pt idx="1">
                  <c:v>19.499999999999901</c:v>
                </c:pt>
                <c:pt idx="2">
                  <c:v>13.799999999999899</c:v>
                </c:pt>
                <c:pt idx="3">
                  <c:v>8.3999999999999897</c:v>
                </c:pt>
                <c:pt idx="4">
                  <c:v>2.99999999999998</c:v>
                </c:pt>
                <c:pt idx="5">
                  <c:v>-1.80000000000001</c:v>
                </c:pt>
                <c:pt idx="6">
                  <c:v>-6.9000000000000199</c:v>
                </c:pt>
                <c:pt idx="7">
                  <c:v>2.99999999999998</c:v>
                </c:pt>
                <c:pt idx="8">
                  <c:v>3.2999999999999798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EC7-4F04-AFB8-08E2F0B174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9924424"/>
        <c:axId val="389925736"/>
      </c:scatterChart>
      <c:valAx>
        <c:axId val="389924424"/>
        <c:scaling>
          <c:orientation val="minMax"/>
          <c:max val="200000"/>
          <c:min val="5000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CN">
                    <a:solidFill>
                      <a:sysClr val="windowText" lastClr="000000"/>
                    </a:solidFill>
                  </a:rPr>
                  <a:t>Area</a:t>
                </a:r>
                <a:endParaRPr lang="zh-CN" altLang="en-US">
                  <a:solidFill>
                    <a:sysClr val="windowText" lastClr="000000"/>
                  </a:solidFill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zh-CN"/>
            </a:p>
          </c:txPr>
        </c:title>
        <c:numFmt formatCode="0.00_ " sourceLinked="0"/>
        <c:majorTickMark val="in"/>
        <c:minorTickMark val="in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389925736"/>
        <c:crossesAt val="-60"/>
        <c:crossBetween val="midCat"/>
      </c:valAx>
      <c:valAx>
        <c:axId val="389925736"/>
        <c:scaling>
          <c:orientation val="minMax"/>
          <c:max val="60"/>
          <c:min val="-6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CN" sz="1100">
                    <a:solidFill>
                      <a:sysClr val="windowText" lastClr="000000"/>
                    </a:solidFill>
                  </a:rPr>
                  <a:t>Beam deviation,x</a:t>
                </a:r>
                <a:r>
                  <a:rPr lang="en-US" altLang="zh-CN" sz="1100" baseline="0">
                    <a:solidFill>
                      <a:sysClr val="windowText" lastClr="000000"/>
                    </a:solidFill>
                  </a:rPr>
                  <a:t> [mm]</a:t>
                </a:r>
                <a:endParaRPr lang="zh-CN" altLang="en-US" sz="1100">
                  <a:solidFill>
                    <a:sysClr val="windowText" lastClr="000000"/>
                  </a:solidFill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zh-CN"/>
            </a:p>
          </c:txPr>
        </c:title>
        <c:numFmt formatCode="#,##0_ " sourceLinked="0"/>
        <c:majorTickMark val="in"/>
        <c:minorTickMark val="in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389924424"/>
        <c:crossesAt val="-5.000000000000001E-3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6080067610138045"/>
          <c:y val="4.5663318875495636E-2"/>
          <c:w val="0.12540357614678269"/>
          <c:h val="0.7447505737545814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0981549211967049"/>
          <c:y val="2.5445981624881601E-2"/>
          <c:w val="0.72653645616574114"/>
          <c:h val="0.83128813452471906"/>
        </c:manualLayout>
      </c:layout>
      <c:scatterChart>
        <c:scatterStyle val="lineMarker"/>
        <c:varyColors val="0"/>
        <c:ser>
          <c:idx val="0"/>
          <c:order val="0"/>
          <c:tx>
            <c:strRef>
              <c:f>BeamPositionDeviation!$C$3</c:f>
              <c:strCache>
                <c:ptCount val="1"/>
                <c:pt idx="0">
                  <c:v>area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BeamPositionDeviation!$B$4:$B$12</c:f>
              <c:numCache>
                <c:formatCode>0.00_ </c:formatCode>
                <c:ptCount val="9"/>
                <c:pt idx="0">
                  <c:v>108.31293583627473</c:v>
                </c:pt>
                <c:pt idx="1">
                  <c:v>108.33616414580314</c:v>
                </c:pt>
                <c:pt idx="2">
                  <c:v>108.36868417893868</c:v>
                </c:pt>
                <c:pt idx="3">
                  <c:v>108.4023570372908</c:v>
                </c:pt>
                <c:pt idx="4">
                  <c:v>108.4358240253424</c:v>
                </c:pt>
                <c:pt idx="5">
                  <c:v>108.46854107558954</c:v>
                </c:pt>
                <c:pt idx="6">
                  <c:v>108.50263569130351</c:v>
                </c:pt>
                <c:pt idx="7">
                  <c:v>108.54059878805529</c:v>
                </c:pt>
                <c:pt idx="8">
                  <c:v>108.56022981876026</c:v>
                </c:pt>
              </c:numCache>
            </c:numRef>
          </c:xVal>
          <c:yVal>
            <c:numRef>
              <c:f>BeamPositionDeviation!$C$4:$C$12</c:f>
              <c:numCache>
                <c:formatCode>General</c:formatCode>
                <c:ptCount val="9"/>
                <c:pt idx="0">
                  <c:v>154672.28650025101</c:v>
                </c:pt>
                <c:pt idx="1">
                  <c:v>146592.94002865301</c:v>
                </c:pt>
                <c:pt idx="2">
                  <c:v>109322.15067859599</c:v>
                </c:pt>
                <c:pt idx="3">
                  <c:v>95493.216074858603</c:v>
                </c:pt>
                <c:pt idx="4">
                  <c:v>116975.89797566801</c:v>
                </c:pt>
                <c:pt idx="5">
                  <c:v>107122.12735605599</c:v>
                </c:pt>
                <c:pt idx="6">
                  <c:v>128634.373543277</c:v>
                </c:pt>
                <c:pt idx="7">
                  <c:v>770186.80884932401</c:v>
                </c:pt>
                <c:pt idx="8">
                  <c:v>8320551.1558418404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4C5-4F3B-999A-3521CE6EAC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9924424"/>
        <c:axId val="389925736"/>
      </c:scatterChart>
      <c:valAx>
        <c:axId val="38992442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CN">
                    <a:solidFill>
                      <a:sysClr val="windowText" lastClr="000000"/>
                    </a:solidFill>
                  </a:rPr>
                  <a:t>C [m]</a:t>
                </a:r>
                <a:endParaRPr lang="zh-CN" altLang="en-US">
                  <a:solidFill>
                    <a:sysClr val="windowText" lastClr="000000"/>
                  </a:solidFill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zh-CN"/>
            </a:p>
          </c:txPr>
        </c:title>
        <c:numFmt formatCode="0.00_ " sourceLinked="0"/>
        <c:majorTickMark val="in"/>
        <c:minorTickMark val="in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389925736"/>
        <c:crossesAt val="-60"/>
        <c:crossBetween val="midCat"/>
      </c:valAx>
      <c:valAx>
        <c:axId val="389925736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CN" sz="1100">
                    <a:solidFill>
                      <a:sysClr val="windowText" lastClr="000000"/>
                    </a:solidFill>
                  </a:rPr>
                  <a:t>Area</a:t>
                </a:r>
                <a:endParaRPr lang="zh-CN" altLang="en-US" sz="1100">
                  <a:solidFill>
                    <a:sysClr val="windowText" lastClr="000000"/>
                  </a:solidFill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zh-CN"/>
            </a:p>
          </c:txPr>
        </c:title>
        <c:numFmt formatCode="#,##0_ " sourceLinked="0"/>
        <c:majorTickMark val="in"/>
        <c:minorTickMark val="in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389924424"/>
        <c:crossesAt val="-5.000000000000001E-3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6080067610138045"/>
          <c:y val="4.5663318875495636E-2"/>
          <c:w val="0.12540357614678269"/>
          <c:h val="0.7447505737545814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056155876778313"/>
          <c:y val="8.2452930968311314E-2"/>
          <c:w val="0.7840909040970917"/>
          <c:h val="0.7514103182169386"/>
        </c:manualLayout>
      </c:layout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Sheet1!$D$1439:$D$1499</c:f>
              <c:numCache>
                <c:formatCode>0.00_ </c:formatCode>
                <c:ptCount val="61"/>
                <c:pt idx="0">
                  <c:v>20648.0317</c:v>
                </c:pt>
                <c:pt idx="1">
                  <c:v>20619.609400000001</c:v>
                </c:pt>
                <c:pt idx="2">
                  <c:v>20603.050599999999</c:v>
                </c:pt>
                <c:pt idx="3">
                  <c:v>20603.9054</c:v>
                </c:pt>
                <c:pt idx="4">
                  <c:v>20624.975200000001</c:v>
                </c:pt>
                <c:pt idx="5">
                  <c:v>20601.021700000001</c:v>
                </c:pt>
                <c:pt idx="6">
                  <c:v>20659.555</c:v>
                </c:pt>
                <c:pt idx="7">
                  <c:v>20665.496299999999</c:v>
                </c:pt>
                <c:pt idx="8">
                  <c:v>20659.7425</c:v>
                </c:pt>
                <c:pt idx="9">
                  <c:v>20653.9571</c:v>
                </c:pt>
                <c:pt idx="10">
                  <c:v>20665.581200000001</c:v>
                </c:pt>
                <c:pt idx="11">
                  <c:v>20632.934300000001</c:v>
                </c:pt>
                <c:pt idx="12">
                  <c:v>20661.781800000001</c:v>
                </c:pt>
                <c:pt idx="13">
                  <c:v>20583.0412</c:v>
                </c:pt>
                <c:pt idx="14">
                  <c:v>20654.857599999999</c:v>
                </c:pt>
                <c:pt idx="15">
                  <c:v>20631.624100000001</c:v>
                </c:pt>
                <c:pt idx="16">
                  <c:v>20634.184300000001</c:v>
                </c:pt>
                <c:pt idx="17">
                  <c:v>20636.755399999998</c:v>
                </c:pt>
                <c:pt idx="18">
                  <c:v>20664.27</c:v>
                </c:pt>
                <c:pt idx="19">
                  <c:v>20691.695800000001</c:v>
                </c:pt>
                <c:pt idx="20">
                  <c:v>20670.985400000001</c:v>
                </c:pt>
                <c:pt idx="21">
                  <c:v>20672.613099999999</c:v>
                </c:pt>
                <c:pt idx="22">
                  <c:v>20628.775600000001</c:v>
                </c:pt>
                <c:pt idx="23">
                  <c:v>20664.436799999999</c:v>
                </c:pt>
                <c:pt idx="24">
                  <c:v>20655.998200000002</c:v>
                </c:pt>
                <c:pt idx="25">
                  <c:v>20691.0697</c:v>
                </c:pt>
                <c:pt idx="26">
                  <c:v>20659.776699999999</c:v>
                </c:pt>
                <c:pt idx="27">
                  <c:v>20665.940999999999</c:v>
                </c:pt>
                <c:pt idx="28">
                  <c:v>20681.984499999999</c:v>
                </c:pt>
                <c:pt idx="29">
                  <c:v>20671.0805</c:v>
                </c:pt>
                <c:pt idx="30">
                  <c:v>20664.489399999999</c:v>
                </c:pt>
                <c:pt idx="31">
                  <c:v>20687.431</c:v>
                </c:pt>
                <c:pt idx="32">
                  <c:v>20693.116699999999</c:v>
                </c:pt>
                <c:pt idx="33">
                  <c:v>20650.7012</c:v>
                </c:pt>
                <c:pt idx="34">
                  <c:v>20700.111400000002</c:v>
                </c:pt>
                <c:pt idx="35">
                  <c:v>20677.659800000001</c:v>
                </c:pt>
                <c:pt idx="36">
                  <c:v>20691.029699999999</c:v>
                </c:pt>
                <c:pt idx="37">
                  <c:v>20702.6702</c:v>
                </c:pt>
                <c:pt idx="38">
                  <c:v>20660.473999999998</c:v>
                </c:pt>
                <c:pt idx="39">
                  <c:v>20690.420900000001</c:v>
                </c:pt>
                <c:pt idx="40">
                  <c:v>20689.1895</c:v>
                </c:pt>
                <c:pt idx="41">
                  <c:v>20703.1217</c:v>
                </c:pt>
                <c:pt idx="42">
                  <c:v>20681.946</c:v>
                </c:pt>
                <c:pt idx="43">
                  <c:v>20692.441699999999</c:v>
                </c:pt>
                <c:pt idx="44">
                  <c:v>20670.0173</c:v>
                </c:pt>
                <c:pt idx="45">
                  <c:v>20703.265200000002</c:v>
                </c:pt>
                <c:pt idx="46">
                  <c:v>20662.549900000002</c:v>
                </c:pt>
                <c:pt idx="47">
                  <c:v>20669.527999999998</c:v>
                </c:pt>
                <c:pt idx="48">
                  <c:v>20640.5936</c:v>
                </c:pt>
                <c:pt idx="49">
                  <c:v>20662.785199999998</c:v>
                </c:pt>
                <c:pt idx="50">
                  <c:v>20653.732100000001</c:v>
                </c:pt>
                <c:pt idx="51">
                  <c:v>20677.8122</c:v>
                </c:pt>
                <c:pt idx="52">
                  <c:v>20658.184799999999</c:v>
                </c:pt>
                <c:pt idx="53">
                  <c:v>20640.460299999999</c:v>
                </c:pt>
                <c:pt idx="54">
                  <c:v>20683.3976</c:v>
                </c:pt>
                <c:pt idx="55">
                  <c:v>20681.1126</c:v>
                </c:pt>
                <c:pt idx="56">
                  <c:v>20684.3194</c:v>
                </c:pt>
                <c:pt idx="57">
                  <c:v>20695.493900000001</c:v>
                </c:pt>
                <c:pt idx="58">
                  <c:v>20713.2078</c:v>
                </c:pt>
                <c:pt idx="59">
                  <c:v>20666.537100000001</c:v>
                </c:pt>
                <c:pt idx="60">
                  <c:v>20638.887500000001</c:v>
                </c:pt>
              </c:numCache>
            </c:numRef>
          </c:xVal>
          <c:yVal>
            <c:numRef>
              <c:f>Sheet1!$F$1439:$F$1499</c:f>
              <c:numCache>
                <c:formatCode>0.00_ </c:formatCode>
                <c:ptCount val="61"/>
                <c:pt idx="0">
                  <c:v>87.869900000000001</c:v>
                </c:pt>
                <c:pt idx="1">
                  <c:v>27.171700000000001</c:v>
                </c:pt>
                <c:pt idx="2">
                  <c:v>39.731099999999998</c:v>
                </c:pt>
                <c:pt idx="3">
                  <c:v>35.607500000000002</c:v>
                </c:pt>
                <c:pt idx="4">
                  <c:v>31.450099999999999</c:v>
                </c:pt>
                <c:pt idx="5">
                  <c:v>39.160200000000003</c:v>
                </c:pt>
                <c:pt idx="6">
                  <c:v>32.020499999999998</c:v>
                </c:pt>
                <c:pt idx="7">
                  <c:v>25.105</c:v>
                </c:pt>
                <c:pt idx="8">
                  <c:v>67.305400000000006</c:v>
                </c:pt>
                <c:pt idx="9">
                  <c:v>54.542000000000002</c:v>
                </c:pt>
                <c:pt idx="10">
                  <c:v>32.931899999999999</c:v>
                </c:pt>
                <c:pt idx="11">
                  <c:v>39.575800000000001</c:v>
                </c:pt>
                <c:pt idx="12">
                  <c:v>26.596800000000002</c:v>
                </c:pt>
                <c:pt idx="13">
                  <c:v>25.040900000000001</c:v>
                </c:pt>
                <c:pt idx="14">
                  <c:v>28.021999999999998</c:v>
                </c:pt>
                <c:pt idx="15">
                  <c:v>44.025799999999997</c:v>
                </c:pt>
                <c:pt idx="16">
                  <c:v>51.652200000000001</c:v>
                </c:pt>
                <c:pt idx="17">
                  <c:v>42.488599999999998</c:v>
                </c:pt>
                <c:pt idx="18">
                  <c:v>58.966900000000003</c:v>
                </c:pt>
                <c:pt idx="19">
                  <c:v>25.805800000000001</c:v>
                </c:pt>
                <c:pt idx="20">
                  <c:v>39.812100000000001</c:v>
                </c:pt>
                <c:pt idx="21">
                  <c:v>24.875499999999999</c:v>
                </c:pt>
                <c:pt idx="22">
                  <c:v>31.318000000000001</c:v>
                </c:pt>
                <c:pt idx="23">
                  <c:v>35.5398</c:v>
                </c:pt>
                <c:pt idx="24">
                  <c:v>33.235199999999999</c:v>
                </c:pt>
                <c:pt idx="25">
                  <c:v>47.608400000000003</c:v>
                </c:pt>
                <c:pt idx="26">
                  <c:v>46.753999999999998</c:v>
                </c:pt>
                <c:pt idx="27">
                  <c:v>34.420999999999999</c:v>
                </c:pt>
                <c:pt idx="28">
                  <c:v>43.546300000000002</c:v>
                </c:pt>
                <c:pt idx="29">
                  <c:v>52.229300000000002</c:v>
                </c:pt>
                <c:pt idx="30">
                  <c:v>33.392000000000003</c:v>
                </c:pt>
                <c:pt idx="31">
                  <c:v>40.060899999999997</c:v>
                </c:pt>
                <c:pt idx="32">
                  <c:v>63.450499999999998</c:v>
                </c:pt>
                <c:pt idx="33">
                  <c:v>58.771900000000002</c:v>
                </c:pt>
                <c:pt idx="34">
                  <c:v>32.6663</c:v>
                </c:pt>
                <c:pt idx="35">
                  <c:v>49.3401</c:v>
                </c:pt>
                <c:pt idx="36">
                  <c:v>40.1952</c:v>
                </c:pt>
                <c:pt idx="37">
                  <c:v>40.079700000000003</c:v>
                </c:pt>
                <c:pt idx="38">
                  <c:v>37.489800000000002</c:v>
                </c:pt>
                <c:pt idx="39">
                  <c:v>54.229900000000001</c:v>
                </c:pt>
                <c:pt idx="40">
                  <c:v>32.2134</c:v>
                </c:pt>
                <c:pt idx="41">
                  <c:v>26.631499999999999</c:v>
                </c:pt>
                <c:pt idx="42">
                  <c:v>43.052199999999999</c:v>
                </c:pt>
                <c:pt idx="43">
                  <c:v>33.910400000000003</c:v>
                </c:pt>
                <c:pt idx="44">
                  <c:v>28.062799999999999</c:v>
                </c:pt>
                <c:pt idx="45">
                  <c:v>31.9574</c:v>
                </c:pt>
                <c:pt idx="46">
                  <c:v>40.323700000000002</c:v>
                </c:pt>
                <c:pt idx="47">
                  <c:v>42.343400000000003</c:v>
                </c:pt>
                <c:pt idx="48">
                  <c:v>42.4893</c:v>
                </c:pt>
                <c:pt idx="49">
                  <c:v>42.1402</c:v>
                </c:pt>
                <c:pt idx="50">
                  <c:v>35.7455</c:v>
                </c:pt>
                <c:pt idx="51">
                  <c:v>55.622199999999999</c:v>
                </c:pt>
                <c:pt idx="52">
                  <c:v>43.504899999999999</c:v>
                </c:pt>
                <c:pt idx="53">
                  <c:v>51.859099999999998</c:v>
                </c:pt>
                <c:pt idx="54">
                  <c:v>46.8919</c:v>
                </c:pt>
                <c:pt idx="55">
                  <c:v>46.944299999999998</c:v>
                </c:pt>
                <c:pt idx="56">
                  <c:v>42.512500000000003</c:v>
                </c:pt>
                <c:pt idx="57">
                  <c:v>51.369199999999999</c:v>
                </c:pt>
                <c:pt idx="58">
                  <c:v>60.194400000000002</c:v>
                </c:pt>
                <c:pt idx="59">
                  <c:v>71.798199999999994</c:v>
                </c:pt>
                <c:pt idx="60">
                  <c:v>71.926199999999994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173-4395-B7EF-2ECA7D41E7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1432784"/>
        <c:axId val="551432456"/>
      </c:scatterChart>
      <c:valAx>
        <c:axId val="5514327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CN"/>
                  <a:t>frequency [Hz]</a:t>
                </a:r>
                <a:endParaRPr lang="zh-CN" alt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CN"/>
            </a:p>
          </c:txPr>
        </c:title>
        <c:numFmt formatCode="0_ " sourceLinked="0"/>
        <c:majorTickMark val="in"/>
        <c:minorTickMark val="in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551432456"/>
        <c:crosses val="autoZero"/>
        <c:crossBetween val="midCat"/>
        <c:majorUnit val="50"/>
      </c:valAx>
      <c:valAx>
        <c:axId val="551432456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CN"/>
                  <a:t>width of peak [Hz]</a:t>
                </a:r>
                <a:endParaRPr lang="zh-CN" alt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CN"/>
            </a:p>
          </c:txPr>
        </c:title>
        <c:numFmt formatCode="0_ " sourceLinked="0"/>
        <c:majorTickMark val="in"/>
        <c:minorTickMark val="in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55143278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040315130136965"/>
          <c:y val="2.5445981624881601E-2"/>
          <c:w val="0.76108204987515882"/>
          <c:h val="0.83128813452471906"/>
        </c:manualLayout>
      </c:layout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data!$K$2:$K$20</c:f>
              <c:numCache>
                <c:formatCode>0.000E+00</c:formatCode>
                <c:ptCount val="19"/>
                <c:pt idx="0">
                  <c:v>3.0812162614912916E-3</c:v>
                </c:pt>
                <c:pt idx="1">
                  <c:v>3.3695554398813022E-3</c:v>
                </c:pt>
                <c:pt idx="2">
                  <c:v>3.6578927703755032E-3</c:v>
                </c:pt>
                <c:pt idx="3">
                  <c:v>3.9462282892945453E-3</c:v>
                </c:pt>
                <c:pt idx="4">
                  <c:v>4.2345620329066929E-3</c:v>
                </c:pt>
                <c:pt idx="5">
                  <c:v>4.5228940374279552E-3</c:v>
                </c:pt>
                <c:pt idx="6">
                  <c:v>4.8112243390228387E-3</c:v>
                </c:pt>
                <c:pt idx="7">
                  <c:v>5.0995529738035329E-3</c:v>
                </c:pt>
                <c:pt idx="8">
                  <c:v>5.3878799778319239E-3</c:v>
                </c:pt>
                <c:pt idx="9">
                  <c:v>5.6762053871165924E-3</c:v>
                </c:pt>
                <c:pt idx="10">
                  <c:v>5.9645292376154461E-3</c:v>
                </c:pt>
                <c:pt idx="11">
                  <c:v>6.2528515652352261E-3</c:v>
                </c:pt>
                <c:pt idx="12">
                  <c:v>6.5411724058313213E-3</c:v>
                </c:pt>
                <c:pt idx="13">
                  <c:v>6.8294917952079048E-3</c:v>
                </c:pt>
                <c:pt idx="14">
                  <c:v>7.1178097691171225E-3</c:v>
                </c:pt>
                <c:pt idx="15">
                  <c:v>7.406126363261733E-3</c:v>
                </c:pt>
                <c:pt idx="16">
                  <c:v>7.6944416132921009E-3</c:v>
                </c:pt>
                <c:pt idx="17">
                  <c:v>7.9827555548091598E-3</c:v>
                </c:pt>
                <c:pt idx="18">
                  <c:v>8.2710682233620297E-3</c:v>
                </c:pt>
              </c:numCache>
            </c:numRef>
          </c:xVal>
          <c:yVal>
            <c:numRef>
              <c:f>data!$AC$2:$AC$20</c:f>
              <c:numCache>
                <c:formatCode>0.0000_ </c:formatCode>
                <c:ptCount val="19"/>
                <c:pt idx="0">
                  <c:v>0</c:v>
                </c:pt>
                <c:pt idx="1">
                  <c:v>1.4602617656567456</c:v>
                </c:pt>
                <c:pt idx="2">
                  <c:v>1.4646941930489814</c:v>
                </c:pt>
                <c:pt idx="3">
                  <c:v>1.4692159783511742</c:v>
                </c:pt>
                <c:pt idx="4">
                  <c:v>1.4694526457891803</c:v>
                </c:pt>
                <c:pt idx="5">
                  <c:v>1.4570882760444732</c:v>
                </c:pt>
                <c:pt idx="6">
                  <c:v>1.4449990323689526</c:v>
                </c:pt>
                <c:pt idx="7">
                  <c:v>1.4292279036042153</c:v>
                </c:pt>
                <c:pt idx="8">
                  <c:v>1.3953270873536368</c:v>
                </c:pt>
                <c:pt idx="9">
                  <c:v>1.3918719679457068</c:v>
                </c:pt>
                <c:pt idx="10">
                  <c:v>1.3848450083889579</c:v>
                </c:pt>
                <c:pt idx="11">
                  <c:v>1.3779171676299395</c:v>
                </c:pt>
                <c:pt idx="12">
                  <c:v>1.3960973763650253</c:v>
                </c:pt>
                <c:pt idx="13">
                  <c:v>1.4036974561185451</c:v>
                </c:pt>
                <c:pt idx="14">
                  <c:v>1.41142945474457</c:v>
                </c:pt>
                <c:pt idx="15">
                  <c:v>1.4003704165719917</c:v>
                </c:pt>
                <c:pt idx="16">
                  <c:v>1.3892686109934458</c:v>
                </c:pt>
                <c:pt idx="17">
                  <c:v>1.3618794913665575</c:v>
                </c:pt>
                <c:pt idx="18">
                  <c:v>1.3320119741225249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8EE-4CF1-8C2E-6083F52C8C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9924424"/>
        <c:axId val="389925736"/>
      </c:scatterChart>
      <c:valAx>
        <c:axId val="389924424"/>
        <c:scaling>
          <c:orientation val="minMax"/>
          <c:min val="-1.0000000000000002E-3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CN">
                    <a:solidFill>
                      <a:sysClr val="windowText" lastClr="000000"/>
                    </a:solidFill>
                  </a:rPr>
                  <a:t>(p-p0)/p0</a:t>
                </a:r>
                <a:endParaRPr lang="zh-CN" altLang="en-US">
                  <a:solidFill>
                    <a:sysClr val="windowText" lastClr="000000"/>
                  </a:solidFill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zh-CN"/>
            </a:p>
          </c:txPr>
        </c:title>
        <c:numFmt formatCode="0.000E+00" sourceLinked="1"/>
        <c:majorTickMark val="in"/>
        <c:minorTickMark val="in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389925736"/>
        <c:crossesAt val="-1.8000000000000007E-4"/>
        <c:crossBetween val="midCat"/>
      </c:valAx>
      <c:valAx>
        <c:axId val="389925736"/>
        <c:scaling>
          <c:orientation val="minMax"/>
          <c:min val="1.2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l-GR" altLang="zh-CN" sz="1100">
                    <a:solidFill>
                      <a:sysClr val="windowText" lastClr="000000"/>
                    </a:solidFill>
                    <a:latin typeface="等线" panose="02010600030101010101" pitchFamily="2" charset="-122"/>
                    <a:ea typeface="等线" panose="02010600030101010101" pitchFamily="2" charset="-122"/>
                  </a:rPr>
                  <a:t>γ</a:t>
                </a:r>
                <a:r>
                  <a:rPr lang="en-US" altLang="zh-CN" sz="1100">
                    <a:solidFill>
                      <a:sysClr val="windowText" lastClr="000000"/>
                    </a:solidFill>
                    <a:latin typeface="等线" panose="02010600030101010101" pitchFamily="2" charset="-122"/>
                    <a:ea typeface="等线" panose="02010600030101010101" pitchFamily="2" charset="-122"/>
                  </a:rPr>
                  <a:t>t</a:t>
                </a:r>
                <a:endParaRPr lang="zh-CN" altLang="en-US" sz="1100">
                  <a:solidFill>
                    <a:sysClr val="windowText" lastClr="000000"/>
                  </a:solidFill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zh-CN"/>
            </a:p>
          </c:txPr>
        </c:title>
        <c:numFmt formatCode="#,##0.000_);[Red]\(#,##0.000\)" sourceLinked="0"/>
        <c:majorTickMark val="in"/>
        <c:minorTickMark val="in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389924424"/>
        <c:crossesAt val="-5.000000000000001E-3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  <c:userShapes r:id="rId3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8809437670840012"/>
          <c:y val="8.2452930968311314E-2"/>
          <c:w val="0.74655820252479344"/>
          <c:h val="0.7514103182169386"/>
        </c:manualLayout>
      </c:layout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Sheet1!$D$1439:$D$1499</c:f>
              <c:numCache>
                <c:formatCode>0.00_ </c:formatCode>
                <c:ptCount val="61"/>
                <c:pt idx="0">
                  <c:v>20648.0317</c:v>
                </c:pt>
                <c:pt idx="1">
                  <c:v>20619.609400000001</c:v>
                </c:pt>
                <c:pt idx="2">
                  <c:v>20603.050599999999</c:v>
                </c:pt>
                <c:pt idx="3">
                  <c:v>20603.9054</c:v>
                </c:pt>
                <c:pt idx="4">
                  <c:v>20624.975200000001</c:v>
                </c:pt>
                <c:pt idx="5">
                  <c:v>20601.021700000001</c:v>
                </c:pt>
                <c:pt idx="6">
                  <c:v>20659.555</c:v>
                </c:pt>
                <c:pt idx="7">
                  <c:v>20665.496299999999</c:v>
                </c:pt>
                <c:pt idx="8">
                  <c:v>20659.7425</c:v>
                </c:pt>
                <c:pt idx="9">
                  <c:v>20653.9571</c:v>
                </c:pt>
                <c:pt idx="10">
                  <c:v>20665.581200000001</c:v>
                </c:pt>
                <c:pt idx="11">
                  <c:v>20632.934300000001</c:v>
                </c:pt>
                <c:pt idx="12">
                  <c:v>20661.781800000001</c:v>
                </c:pt>
                <c:pt idx="13">
                  <c:v>20583.0412</c:v>
                </c:pt>
                <c:pt idx="14">
                  <c:v>20654.857599999999</c:v>
                </c:pt>
                <c:pt idx="15">
                  <c:v>20631.624100000001</c:v>
                </c:pt>
                <c:pt idx="16">
                  <c:v>20634.184300000001</c:v>
                </c:pt>
                <c:pt idx="17">
                  <c:v>20636.755399999998</c:v>
                </c:pt>
                <c:pt idx="18">
                  <c:v>20664.27</c:v>
                </c:pt>
                <c:pt idx="19">
                  <c:v>20691.695800000001</c:v>
                </c:pt>
                <c:pt idx="20">
                  <c:v>20670.985400000001</c:v>
                </c:pt>
                <c:pt idx="21">
                  <c:v>20672.613099999999</c:v>
                </c:pt>
                <c:pt idx="22">
                  <c:v>20628.775600000001</c:v>
                </c:pt>
                <c:pt idx="23">
                  <c:v>20664.436799999999</c:v>
                </c:pt>
                <c:pt idx="24">
                  <c:v>20655.998200000002</c:v>
                </c:pt>
                <c:pt idx="25">
                  <c:v>20691.0697</c:v>
                </c:pt>
                <c:pt idx="26">
                  <c:v>20659.776699999999</c:v>
                </c:pt>
                <c:pt idx="27">
                  <c:v>20665.940999999999</c:v>
                </c:pt>
                <c:pt idx="28">
                  <c:v>20681.984499999999</c:v>
                </c:pt>
                <c:pt idx="29">
                  <c:v>20671.0805</c:v>
                </c:pt>
                <c:pt idx="30">
                  <c:v>20664.489399999999</c:v>
                </c:pt>
                <c:pt idx="31">
                  <c:v>20687.431</c:v>
                </c:pt>
                <c:pt idx="32">
                  <c:v>20693.116699999999</c:v>
                </c:pt>
                <c:pt idx="33">
                  <c:v>20650.7012</c:v>
                </c:pt>
                <c:pt idx="34">
                  <c:v>20700.111400000002</c:v>
                </c:pt>
                <c:pt idx="35">
                  <c:v>20677.659800000001</c:v>
                </c:pt>
                <c:pt idx="36">
                  <c:v>20691.029699999999</c:v>
                </c:pt>
                <c:pt idx="37">
                  <c:v>20702.6702</c:v>
                </c:pt>
                <c:pt idx="38">
                  <c:v>20660.473999999998</c:v>
                </c:pt>
                <c:pt idx="39">
                  <c:v>20690.420900000001</c:v>
                </c:pt>
                <c:pt idx="40">
                  <c:v>20689.1895</c:v>
                </c:pt>
                <c:pt idx="41">
                  <c:v>20703.1217</c:v>
                </c:pt>
                <c:pt idx="42">
                  <c:v>20681.946</c:v>
                </c:pt>
                <c:pt idx="43">
                  <c:v>20692.441699999999</c:v>
                </c:pt>
                <c:pt idx="44">
                  <c:v>20670.0173</c:v>
                </c:pt>
                <c:pt idx="45">
                  <c:v>20703.265200000002</c:v>
                </c:pt>
                <c:pt idx="46">
                  <c:v>20662.549900000002</c:v>
                </c:pt>
                <c:pt idx="47">
                  <c:v>20669.527999999998</c:v>
                </c:pt>
                <c:pt idx="48">
                  <c:v>20640.5936</c:v>
                </c:pt>
                <c:pt idx="49">
                  <c:v>20662.785199999998</c:v>
                </c:pt>
                <c:pt idx="50">
                  <c:v>20653.732100000001</c:v>
                </c:pt>
                <c:pt idx="51">
                  <c:v>20677.8122</c:v>
                </c:pt>
                <c:pt idx="52">
                  <c:v>20658.184799999999</c:v>
                </c:pt>
                <c:pt idx="53">
                  <c:v>20640.460299999999</c:v>
                </c:pt>
                <c:pt idx="54">
                  <c:v>20683.3976</c:v>
                </c:pt>
                <c:pt idx="55">
                  <c:v>20681.1126</c:v>
                </c:pt>
                <c:pt idx="56">
                  <c:v>20684.3194</c:v>
                </c:pt>
                <c:pt idx="57">
                  <c:v>20695.493900000001</c:v>
                </c:pt>
                <c:pt idx="58">
                  <c:v>20713.2078</c:v>
                </c:pt>
                <c:pt idx="59">
                  <c:v>20666.537100000001</c:v>
                </c:pt>
                <c:pt idx="60">
                  <c:v>20638.887500000001</c:v>
                </c:pt>
              </c:numCache>
            </c:numRef>
          </c:xVal>
          <c:yVal>
            <c:numRef>
              <c:f>Sheet1!$G$1439:$G$1499</c:f>
              <c:numCache>
                <c:formatCode>0.00_ </c:formatCode>
                <c:ptCount val="61"/>
                <c:pt idx="0">
                  <c:v>4996.2892000000002</c:v>
                </c:pt>
                <c:pt idx="1">
                  <c:v>33092.785900000003</c:v>
                </c:pt>
                <c:pt idx="2">
                  <c:v>423719.57</c:v>
                </c:pt>
                <c:pt idx="3">
                  <c:v>944874.02469999995</c:v>
                </c:pt>
                <c:pt idx="4">
                  <c:v>358193.6691</c:v>
                </c:pt>
                <c:pt idx="5">
                  <c:v>1310659.585</c:v>
                </c:pt>
                <c:pt idx="6">
                  <c:v>504971.44089999999</c:v>
                </c:pt>
                <c:pt idx="7">
                  <c:v>820520.34750000003</c:v>
                </c:pt>
                <c:pt idx="8">
                  <c:v>788426.1912</c:v>
                </c:pt>
                <c:pt idx="9">
                  <c:v>792306.72490000003</c:v>
                </c:pt>
                <c:pt idx="10">
                  <c:v>740851.41170000006</c:v>
                </c:pt>
                <c:pt idx="11">
                  <c:v>1350954.9029999999</c:v>
                </c:pt>
                <c:pt idx="12">
                  <c:v>1003508.437</c:v>
                </c:pt>
                <c:pt idx="13">
                  <c:v>1225657.561</c:v>
                </c:pt>
                <c:pt idx="14">
                  <c:v>682301.3173</c:v>
                </c:pt>
                <c:pt idx="15">
                  <c:v>584000.21939999994</c:v>
                </c:pt>
                <c:pt idx="16">
                  <c:v>945670.12540000002</c:v>
                </c:pt>
                <c:pt idx="17">
                  <c:v>832419.06689999998</c:v>
                </c:pt>
                <c:pt idx="18">
                  <c:v>1025959.2659999999</c:v>
                </c:pt>
                <c:pt idx="19">
                  <c:v>830549.10840000003</c:v>
                </c:pt>
                <c:pt idx="20">
                  <c:v>661583.49939999997</c:v>
                </c:pt>
                <c:pt idx="21">
                  <c:v>1008555.214</c:v>
                </c:pt>
                <c:pt idx="22">
                  <c:v>942554.78689999995</c:v>
                </c:pt>
                <c:pt idx="23">
                  <c:v>760727.05149999994</c:v>
                </c:pt>
                <c:pt idx="24">
                  <c:v>431650.07569999999</c:v>
                </c:pt>
                <c:pt idx="25">
                  <c:v>609013.1139</c:v>
                </c:pt>
                <c:pt idx="26">
                  <c:v>730055.58750000002</c:v>
                </c:pt>
                <c:pt idx="27">
                  <c:v>523266.32630000002</c:v>
                </c:pt>
                <c:pt idx="28">
                  <c:v>918155.28879999998</c:v>
                </c:pt>
                <c:pt idx="29">
                  <c:v>742454.21640000003</c:v>
                </c:pt>
                <c:pt idx="30">
                  <c:v>909300.72609999997</c:v>
                </c:pt>
                <c:pt idx="31">
                  <c:v>745911.67980000004</c:v>
                </c:pt>
                <c:pt idx="32">
                  <c:v>994201.55969999998</c:v>
                </c:pt>
                <c:pt idx="33">
                  <c:v>751266.90139999997</c:v>
                </c:pt>
                <c:pt idx="34">
                  <c:v>712844.96939999994</c:v>
                </c:pt>
                <c:pt idx="35">
                  <c:v>443843.4278</c:v>
                </c:pt>
                <c:pt idx="36">
                  <c:v>800749.46649999998</c:v>
                </c:pt>
                <c:pt idx="37">
                  <c:v>730773.04379999998</c:v>
                </c:pt>
                <c:pt idx="38">
                  <c:v>622718.43920000002</c:v>
                </c:pt>
                <c:pt idx="39">
                  <c:v>734737.17550000001</c:v>
                </c:pt>
                <c:pt idx="40">
                  <c:v>630969.08270000003</c:v>
                </c:pt>
                <c:pt idx="41">
                  <c:v>623413.10889999999</c:v>
                </c:pt>
                <c:pt idx="42">
                  <c:v>407367.35399999999</c:v>
                </c:pt>
                <c:pt idx="43">
                  <c:v>773751.93189999997</c:v>
                </c:pt>
                <c:pt idx="44">
                  <c:v>756695.054</c:v>
                </c:pt>
                <c:pt idx="45">
                  <c:v>675650.76280000003</c:v>
                </c:pt>
                <c:pt idx="46">
                  <c:v>440173.99479999999</c:v>
                </c:pt>
                <c:pt idx="47">
                  <c:v>690789.84400000004</c:v>
                </c:pt>
                <c:pt idx="48">
                  <c:v>737710.22120000003</c:v>
                </c:pt>
                <c:pt idx="49">
                  <c:v>587527.84620000003</c:v>
                </c:pt>
                <c:pt idx="50">
                  <c:v>908370.3504</c:v>
                </c:pt>
                <c:pt idx="51">
                  <c:v>938782.19629999995</c:v>
                </c:pt>
                <c:pt idx="52">
                  <c:v>554428.73730000004</c:v>
                </c:pt>
                <c:pt idx="53">
                  <c:v>912871.49010000005</c:v>
                </c:pt>
                <c:pt idx="54">
                  <c:v>861579.02399999998</c:v>
                </c:pt>
                <c:pt idx="55">
                  <c:v>773384.25930000003</c:v>
                </c:pt>
                <c:pt idx="56">
                  <c:v>395024.12709999998</c:v>
                </c:pt>
                <c:pt idx="57">
                  <c:v>639062.54020000005</c:v>
                </c:pt>
                <c:pt idx="58">
                  <c:v>305396.46370000002</c:v>
                </c:pt>
                <c:pt idx="59">
                  <c:v>72441.872799999997</c:v>
                </c:pt>
                <c:pt idx="60">
                  <c:v>17302.582600000002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E67-444F-867C-03D30522D6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1432784"/>
        <c:axId val="551432456"/>
      </c:scatterChart>
      <c:valAx>
        <c:axId val="5514327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CN"/>
                  <a:t>frequency [Hz]</a:t>
                </a:r>
                <a:endParaRPr lang="zh-CN" alt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CN"/>
            </a:p>
          </c:txPr>
        </c:title>
        <c:numFmt formatCode="0_ " sourceLinked="0"/>
        <c:majorTickMark val="in"/>
        <c:minorTickMark val="in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551432456"/>
        <c:crosses val="autoZero"/>
        <c:crossBetween val="midCat"/>
        <c:majorUnit val="50"/>
      </c:valAx>
      <c:valAx>
        <c:axId val="551432456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CN"/>
                  <a:t>area of peak</a:t>
                </a:r>
                <a:endParaRPr lang="zh-CN" alt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CN"/>
            </a:p>
          </c:txPr>
        </c:title>
        <c:numFmt formatCode="0_ " sourceLinked="0"/>
        <c:majorTickMark val="in"/>
        <c:minorTickMark val="in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55143278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056155876778313"/>
          <c:y val="8.2452930968311314E-2"/>
          <c:w val="0.7840909040970917"/>
          <c:h val="0.7514103182169386"/>
        </c:manualLayout>
      </c:layout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Sheet1!$D$1502:$D$1555</c:f>
              <c:numCache>
                <c:formatCode>0.00_ </c:formatCode>
                <c:ptCount val="54"/>
                <c:pt idx="0">
                  <c:v>19698.702300000001</c:v>
                </c:pt>
                <c:pt idx="1">
                  <c:v>19711.963899999999</c:v>
                </c:pt>
                <c:pt idx="2">
                  <c:v>19717.8596</c:v>
                </c:pt>
                <c:pt idx="3">
                  <c:v>19731.714499999998</c:v>
                </c:pt>
                <c:pt idx="4">
                  <c:v>19728.768499999998</c:v>
                </c:pt>
                <c:pt idx="5">
                  <c:v>19729.220399999998</c:v>
                </c:pt>
                <c:pt idx="6">
                  <c:v>19762.840899999999</c:v>
                </c:pt>
                <c:pt idx="7">
                  <c:v>19744.2827</c:v>
                </c:pt>
                <c:pt idx="8">
                  <c:v>19756.213599999999</c:v>
                </c:pt>
                <c:pt idx="9">
                  <c:v>19766.650799999999</c:v>
                </c:pt>
                <c:pt idx="10">
                  <c:v>19732.0625</c:v>
                </c:pt>
                <c:pt idx="11">
                  <c:v>19743.642599999999</c:v>
                </c:pt>
                <c:pt idx="12">
                  <c:v>19781.341100000001</c:v>
                </c:pt>
                <c:pt idx="13">
                  <c:v>19776.596399999999</c:v>
                </c:pt>
                <c:pt idx="14">
                  <c:v>19740.749599999999</c:v>
                </c:pt>
                <c:pt idx="15">
                  <c:v>19754.117699999999</c:v>
                </c:pt>
                <c:pt idx="16">
                  <c:v>19722.1463</c:v>
                </c:pt>
                <c:pt idx="17">
                  <c:v>19739.522799999999</c:v>
                </c:pt>
                <c:pt idx="18">
                  <c:v>19738.393499999998</c:v>
                </c:pt>
                <c:pt idx="19">
                  <c:v>19750.449199999999</c:v>
                </c:pt>
                <c:pt idx="20">
                  <c:v>19763.6247</c:v>
                </c:pt>
                <c:pt idx="21">
                  <c:v>19750.266800000001</c:v>
                </c:pt>
                <c:pt idx="22">
                  <c:v>19749.696599999999</c:v>
                </c:pt>
                <c:pt idx="23">
                  <c:v>19764.892400000001</c:v>
                </c:pt>
                <c:pt idx="24">
                  <c:v>19741.6656</c:v>
                </c:pt>
                <c:pt idx="25">
                  <c:v>19763.029600000002</c:v>
                </c:pt>
                <c:pt idx="26">
                  <c:v>19756.5416</c:v>
                </c:pt>
                <c:pt idx="27">
                  <c:v>19756.326400000002</c:v>
                </c:pt>
                <c:pt idx="28">
                  <c:v>19761.7363</c:v>
                </c:pt>
                <c:pt idx="29">
                  <c:v>19747.980899999999</c:v>
                </c:pt>
                <c:pt idx="30">
                  <c:v>19723.723900000001</c:v>
                </c:pt>
                <c:pt idx="31">
                  <c:v>19739.655299999999</c:v>
                </c:pt>
                <c:pt idx="32">
                  <c:v>19765.734199999999</c:v>
                </c:pt>
                <c:pt idx="33">
                  <c:v>19718.694</c:v>
                </c:pt>
                <c:pt idx="34">
                  <c:v>19710.660100000001</c:v>
                </c:pt>
                <c:pt idx="35">
                  <c:v>19717.018400000001</c:v>
                </c:pt>
                <c:pt idx="36">
                  <c:v>19707.3374</c:v>
                </c:pt>
                <c:pt idx="37">
                  <c:v>19697.916700000002</c:v>
                </c:pt>
                <c:pt idx="38">
                  <c:v>19699.880099999998</c:v>
                </c:pt>
                <c:pt idx="39">
                  <c:v>19753.975600000002</c:v>
                </c:pt>
                <c:pt idx="40">
                  <c:v>19735.0484</c:v>
                </c:pt>
                <c:pt idx="41">
                  <c:v>19733.168699999998</c:v>
                </c:pt>
                <c:pt idx="42">
                  <c:v>19741.265100000001</c:v>
                </c:pt>
                <c:pt idx="43">
                  <c:v>19783.565200000001</c:v>
                </c:pt>
                <c:pt idx="44">
                  <c:v>19752.219799999999</c:v>
                </c:pt>
                <c:pt idx="45">
                  <c:v>19753.865600000001</c:v>
                </c:pt>
                <c:pt idx="46">
                  <c:v>19779.755700000002</c:v>
                </c:pt>
                <c:pt idx="47">
                  <c:v>19744.951400000002</c:v>
                </c:pt>
                <c:pt idx="48">
                  <c:v>19708.683000000001</c:v>
                </c:pt>
                <c:pt idx="49">
                  <c:v>19736.0906</c:v>
                </c:pt>
                <c:pt idx="50">
                  <c:v>19753.742699999999</c:v>
                </c:pt>
                <c:pt idx="51">
                  <c:v>19770.033200000002</c:v>
                </c:pt>
                <c:pt idx="52">
                  <c:v>19761.5448</c:v>
                </c:pt>
                <c:pt idx="53">
                  <c:v>19754.941900000002</c:v>
                </c:pt>
              </c:numCache>
            </c:numRef>
          </c:xVal>
          <c:yVal>
            <c:numRef>
              <c:f>Sheet1!$F$1502:$F$1555</c:f>
              <c:numCache>
                <c:formatCode>0.00_ </c:formatCode>
                <c:ptCount val="54"/>
                <c:pt idx="0">
                  <c:v>26.080400000000001</c:v>
                </c:pt>
                <c:pt idx="1">
                  <c:v>22.807700000000001</c:v>
                </c:pt>
                <c:pt idx="2">
                  <c:v>24.178799999999999</c:v>
                </c:pt>
                <c:pt idx="3">
                  <c:v>35.601900000000001</c:v>
                </c:pt>
                <c:pt idx="4">
                  <c:v>27.699200000000001</c:v>
                </c:pt>
                <c:pt idx="5">
                  <c:v>43.5822</c:v>
                </c:pt>
                <c:pt idx="6">
                  <c:v>33.778199999999998</c:v>
                </c:pt>
                <c:pt idx="7">
                  <c:v>25.476199999999999</c:v>
                </c:pt>
                <c:pt idx="8">
                  <c:v>31.7483</c:v>
                </c:pt>
                <c:pt idx="9">
                  <c:v>29.366800000000001</c:v>
                </c:pt>
                <c:pt idx="10">
                  <c:v>40.921900000000001</c:v>
                </c:pt>
                <c:pt idx="11">
                  <c:v>40.8369</c:v>
                </c:pt>
                <c:pt idx="12">
                  <c:v>31.891999999999999</c:v>
                </c:pt>
                <c:pt idx="13">
                  <c:v>35.872700000000002</c:v>
                </c:pt>
                <c:pt idx="14">
                  <c:v>44.907299999999999</c:v>
                </c:pt>
                <c:pt idx="15">
                  <c:v>36.463000000000001</c:v>
                </c:pt>
                <c:pt idx="16">
                  <c:v>22.6464</c:v>
                </c:pt>
                <c:pt idx="17">
                  <c:v>42.794899999999998</c:v>
                </c:pt>
                <c:pt idx="18">
                  <c:v>37.655999999999999</c:v>
                </c:pt>
                <c:pt idx="19">
                  <c:v>23.4117</c:v>
                </c:pt>
                <c:pt idx="20">
                  <c:v>32.383800000000001</c:v>
                </c:pt>
                <c:pt idx="21">
                  <c:v>28.758199999999999</c:v>
                </c:pt>
                <c:pt idx="22">
                  <c:v>32.238900000000001</c:v>
                </c:pt>
                <c:pt idx="23">
                  <c:v>24.791899999999998</c:v>
                </c:pt>
                <c:pt idx="24">
                  <c:v>42.592799999999997</c:v>
                </c:pt>
                <c:pt idx="25">
                  <c:v>28.9254</c:v>
                </c:pt>
                <c:pt idx="26">
                  <c:v>29.474599999999999</c:v>
                </c:pt>
                <c:pt idx="27">
                  <c:v>27.846399999999999</c:v>
                </c:pt>
                <c:pt idx="28">
                  <c:v>52.007199999999997</c:v>
                </c:pt>
                <c:pt idx="29">
                  <c:v>40.106099999999998</c:v>
                </c:pt>
                <c:pt idx="30">
                  <c:v>27.114899999999999</c:v>
                </c:pt>
                <c:pt idx="31">
                  <c:v>33.258800000000001</c:v>
                </c:pt>
                <c:pt idx="32">
                  <c:v>23.408000000000001</c:v>
                </c:pt>
                <c:pt idx="33">
                  <c:v>37.432299999999998</c:v>
                </c:pt>
                <c:pt idx="34">
                  <c:v>28.929099999999998</c:v>
                </c:pt>
                <c:pt idx="35">
                  <c:v>31.036899999999999</c:v>
                </c:pt>
                <c:pt idx="36">
                  <c:v>38.567700000000002</c:v>
                </c:pt>
                <c:pt idx="37">
                  <c:v>41.988799999999998</c:v>
                </c:pt>
                <c:pt idx="38">
                  <c:v>29.416399999999999</c:v>
                </c:pt>
                <c:pt idx="39">
                  <c:v>27.101400000000002</c:v>
                </c:pt>
                <c:pt idx="40">
                  <c:v>41.506100000000004</c:v>
                </c:pt>
                <c:pt idx="41">
                  <c:v>32.590800000000002</c:v>
                </c:pt>
                <c:pt idx="42">
                  <c:v>27.010899999999999</c:v>
                </c:pt>
                <c:pt idx="43">
                  <c:v>44.092599999999997</c:v>
                </c:pt>
                <c:pt idx="44">
                  <c:v>40.209800000000001</c:v>
                </c:pt>
                <c:pt idx="45">
                  <c:v>40.868400000000001</c:v>
                </c:pt>
                <c:pt idx="46">
                  <c:v>28.045000000000002</c:v>
                </c:pt>
                <c:pt idx="47">
                  <c:v>23.128599999999999</c:v>
                </c:pt>
                <c:pt idx="48">
                  <c:v>32.611699999999999</c:v>
                </c:pt>
                <c:pt idx="49">
                  <c:v>48.079700000000003</c:v>
                </c:pt>
                <c:pt idx="50">
                  <c:v>28.097799999999999</c:v>
                </c:pt>
                <c:pt idx="51">
                  <c:v>42.927100000000003</c:v>
                </c:pt>
                <c:pt idx="52">
                  <c:v>28.7502</c:v>
                </c:pt>
                <c:pt idx="53">
                  <c:v>28.014099999999999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A54-4200-B1ED-D51CA5F183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1432784"/>
        <c:axId val="551432456"/>
      </c:scatterChart>
      <c:valAx>
        <c:axId val="5514327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CN"/>
                  <a:t>frequency [Hz]</a:t>
                </a:r>
                <a:endParaRPr lang="zh-CN" alt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CN"/>
            </a:p>
          </c:txPr>
        </c:title>
        <c:numFmt formatCode="0_ " sourceLinked="0"/>
        <c:majorTickMark val="in"/>
        <c:minorTickMark val="in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551432456"/>
        <c:crosses val="autoZero"/>
        <c:crossBetween val="midCat"/>
        <c:majorUnit val="50"/>
      </c:valAx>
      <c:valAx>
        <c:axId val="551432456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CN"/>
                  <a:t>width of peak [Hz]</a:t>
                </a:r>
                <a:endParaRPr lang="zh-CN" alt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CN"/>
            </a:p>
          </c:txPr>
        </c:title>
        <c:numFmt formatCode="0_ " sourceLinked="0"/>
        <c:majorTickMark val="in"/>
        <c:minorTickMark val="in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55143278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8809437670840012"/>
          <c:y val="8.2452930968311314E-2"/>
          <c:w val="0.74655820252479344"/>
          <c:h val="0.7514103182169386"/>
        </c:manualLayout>
      </c:layout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Sheet1!$D$2:$D$50</c:f>
              <c:numCache>
                <c:formatCode>0.00_ </c:formatCode>
                <c:ptCount val="49"/>
                <c:pt idx="0">
                  <c:v>-19550.221799999999</c:v>
                </c:pt>
                <c:pt idx="1">
                  <c:v>-19559.852500000001</c:v>
                </c:pt>
                <c:pt idx="2">
                  <c:v>-19600.8374</c:v>
                </c:pt>
                <c:pt idx="3">
                  <c:v>-19576.971399999999</c:v>
                </c:pt>
                <c:pt idx="4">
                  <c:v>-19551.470700000002</c:v>
                </c:pt>
                <c:pt idx="5">
                  <c:v>-19551.6528</c:v>
                </c:pt>
                <c:pt idx="6">
                  <c:v>-19562.794699999999</c:v>
                </c:pt>
                <c:pt idx="7">
                  <c:v>-19512.670699999999</c:v>
                </c:pt>
                <c:pt idx="8">
                  <c:v>-19548.983199999999</c:v>
                </c:pt>
                <c:pt idx="9">
                  <c:v>-19554.453000000001</c:v>
                </c:pt>
                <c:pt idx="10">
                  <c:v>-19571.518700000001</c:v>
                </c:pt>
                <c:pt idx="11">
                  <c:v>-19576.6034</c:v>
                </c:pt>
                <c:pt idx="12">
                  <c:v>-19547.574400000001</c:v>
                </c:pt>
                <c:pt idx="13">
                  <c:v>-19509.0893</c:v>
                </c:pt>
                <c:pt idx="14">
                  <c:v>-19550.121999999999</c:v>
                </c:pt>
                <c:pt idx="15">
                  <c:v>-19517.950400000002</c:v>
                </c:pt>
                <c:pt idx="16">
                  <c:v>-19519.6914</c:v>
                </c:pt>
                <c:pt idx="17">
                  <c:v>-19508.491600000001</c:v>
                </c:pt>
                <c:pt idx="18">
                  <c:v>-19622.358400000001</c:v>
                </c:pt>
                <c:pt idx="19">
                  <c:v>-19559.121200000001</c:v>
                </c:pt>
                <c:pt idx="20">
                  <c:v>-19574.419300000001</c:v>
                </c:pt>
                <c:pt idx="21">
                  <c:v>-19538.922699999999</c:v>
                </c:pt>
                <c:pt idx="22">
                  <c:v>-19596.109</c:v>
                </c:pt>
                <c:pt idx="23">
                  <c:v>-19576.257399999999</c:v>
                </c:pt>
                <c:pt idx="24">
                  <c:v>-19520.1211</c:v>
                </c:pt>
                <c:pt idx="25">
                  <c:v>-19570.607</c:v>
                </c:pt>
                <c:pt idx="26">
                  <c:v>-19533.642599999999</c:v>
                </c:pt>
                <c:pt idx="27">
                  <c:v>-19607.7359</c:v>
                </c:pt>
                <c:pt idx="28">
                  <c:v>-19519</c:v>
                </c:pt>
                <c:pt idx="29">
                  <c:v>-19532.430400000001</c:v>
                </c:pt>
                <c:pt idx="30">
                  <c:v>-19530.2641</c:v>
                </c:pt>
                <c:pt idx="31">
                  <c:v>-19511.249400000001</c:v>
                </c:pt>
                <c:pt idx="32">
                  <c:v>-19533.571199999998</c:v>
                </c:pt>
                <c:pt idx="33">
                  <c:v>-19508.9804</c:v>
                </c:pt>
                <c:pt idx="34">
                  <c:v>-19561.4205</c:v>
                </c:pt>
                <c:pt idx="35">
                  <c:v>-19588.287100000001</c:v>
                </c:pt>
                <c:pt idx="36">
                  <c:v>-19571.573400000001</c:v>
                </c:pt>
                <c:pt idx="37">
                  <c:v>-19565.801200000002</c:v>
                </c:pt>
                <c:pt idx="38">
                  <c:v>-19498.415199999999</c:v>
                </c:pt>
                <c:pt idx="39">
                  <c:v>-19495.213100000001</c:v>
                </c:pt>
                <c:pt idx="40">
                  <c:v>-19571.962500000001</c:v>
                </c:pt>
                <c:pt idx="41">
                  <c:v>-19587.743399999999</c:v>
                </c:pt>
                <c:pt idx="42">
                  <c:v>-19564.9061</c:v>
                </c:pt>
                <c:pt idx="43">
                  <c:v>-19575.743200000001</c:v>
                </c:pt>
                <c:pt idx="44">
                  <c:v>-19624.837299999999</c:v>
                </c:pt>
                <c:pt idx="45">
                  <c:v>-19559.596000000001</c:v>
                </c:pt>
                <c:pt idx="46">
                  <c:v>-19590.135600000001</c:v>
                </c:pt>
                <c:pt idx="47">
                  <c:v>-19604.826700000001</c:v>
                </c:pt>
                <c:pt idx="48">
                  <c:v>-19617.7696</c:v>
                </c:pt>
              </c:numCache>
            </c:numRef>
          </c:xVal>
          <c:yVal>
            <c:numRef>
              <c:f>Sheet1!$G$2:$G$50</c:f>
              <c:numCache>
                <c:formatCode>0.00_ </c:formatCode>
                <c:ptCount val="49"/>
                <c:pt idx="0">
                  <c:v>804.13049999999998</c:v>
                </c:pt>
                <c:pt idx="1">
                  <c:v>620.27340000000004</c:v>
                </c:pt>
                <c:pt idx="2">
                  <c:v>726.94039999999995</c:v>
                </c:pt>
                <c:pt idx="3">
                  <c:v>439.02620000000002</c:v>
                </c:pt>
                <c:pt idx="4">
                  <c:v>721.16610000000003</c:v>
                </c:pt>
                <c:pt idx="5">
                  <c:v>1087.0103999999999</c:v>
                </c:pt>
                <c:pt idx="6">
                  <c:v>662.00250000000005</c:v>
                </c:pt>
                <c:pt idx="7">
                  <c:v>928.61329999999998</c:v>
                </c:pt>
                <c:pt idx="8">
                  <c:v>612.49469999999997</c:v>
                </c:pt>
                <c:pt idx="9">
                  <c:v>426.91059999999999</c:v>
                </c:pt>
                <c:pt idx="10">
                  <c:v>795.10379999999998</c:v>
                </c:pt>
                <c:pt idx="11">
                  <c:v>921.81359999999995</c:v>
                </c:pt>
                <c:pt idx="12">
                  <c:v>573.9058</c:v>
                </c:pt>
                <c:pt idx="13">
                  <c:v>563.03139999999996</c:v>
                </c:pt>
                <c:pt idx="14">
                  <c:v>876.26700000000005</c:v>
                </c:pt>
                <c:pt idx="15">
                  <c:v>651.86959999999999</c:v>
                </c:pt>
                <c:pt idx="16">
                  <c:v>711.67499999999995</c:v>
                </c:pt>
                <c:pt idx="17">
                  <c:v>382.91680000000002</c:v>
                </c:pt>
                <c:pt idx="18">
                  <c:v>412.37909999999999</c:v>
                </c:pt>
                <c:pt idx="19">
                  <c:v>516.86120000000005</c:v>
                </c:pt>
                <c:pt idx="20">
                  <c:v>672.46550000000002</c:v>
                </c:pt>
                <c:pt idx="21">
                  <c:v>555.92729999999995</c:v>
                </c:pt>
                <c:pt idx="22">
                  <c:v>754.44989999999996</c:v>
                </c:pt>
                <c:pt idx="23">
                  <c:v>632.86339999999996</c:v>
                </c:pt>
                <c:pt idx="24">
                  <c:v>394.06</c:v>
                </c:pt>
                <c:pt idx="25">
                  <c:v>589.09270000000004</c:v>
                </c:pt>
                <c:pt idx="26">
                  <c:v>719.01620000000003</c:v>
                </c:pt>
                <c:pt idx="27">
                  <c:v>575.69780000000003</c:v>
                </c:pt>
                <c:pt idx="28">
                  <c:v>711.10860000000002</c:v>
                </c:pt>
                <c:pt idx="29">
                  <c:v>647.69100000000003</c:v>
                </c:pt>
                <c:pt idx="30">
                  <c:v>924.97280000000001</c:v>
                </c:pt>
                <c:pt idx="31">
                  <c:v>577.94349999999997</c:v>
                </c:pt>
                <c:pt idx="32">
                  <c:v>681.81569999999999</c:v>
                </c:pt>
                <c:pt idx="33">
                  <c:v>567.51850000000002</c:v>
                </c:pt>
                <c:pt idx="34">
                  <c:v>612.68460000000005</c:v>
                </c:pt>
                <c:pt idx="35">
                  <c:v>797.61130000000003</c:v>
                </c:pt>
                <c:pt idx="36">
                  <c:v>601.76480000000004</c:v>
                </c:pt>
                <c:pt idx="37">
                  <c:v>684.22540000000004</c:v>
                </c:pt>
                <c:pt idx="38">
                  <c:v>943.94230000000005</c:v>
                </c:pt>
                <c:pt idx="39">
                  <c:v>450.2466</c:v>
                </c:pt>
                <c:pt idx="40">
                  <c:v>533.41700000000003</c:v>
                </c:pt>
                <c:pt idx="41">
                  <c:v>569.83339999999998</c:v>
                </c:pt>
                <c:pt idx="42">
                  <c:v>725.65319999999997</c:v>
                </c:pt>
                <c:pt idx="43">
                  <c:v>397.3048</c:v>
                </c:pt>
                <c:pt idx="44">
                  <c:v>556.04999999999995</c:v>
                </c:pt>
                <c:pt idx="45">
                  <c:v>655.99450000000002</c:v>
                </c:pt>
                <c:pt idx="46">
                  <c:v>518.96109999999999</c:v>
                </c:pt>
                <c:pt idx="47">
                  <c:v>595.31820000000005</c:v>
                </c:pt>
                <c:pt idx="48">
                  <c:v>746.9615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63A-4A50-ADA4-3831632734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1432784"/>
        <c:axId val="551432456"/>
      </c:scatterChart>
      <c:valAx>
        <c:axId val="5514327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CN"/>
                  <a:t>frequency [Hz]</a:t>
                </a:r>
                <a:endParaRPr lang="zh-CN" alt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CN"/>
            </a:p>
          </c:txPr>
        </c:title>
        <c:numFmt formatCode="0_ " sourceLinked="0"/>
        <c:majorTickMark val="in"/>
        <c:minorTickMark val="in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551432456"/>
        <c:crosses val="autoZero"/>
        <c:crossBetween val="midCat"/>
        <c:majorUnit val="50"/>
      </c:valAx>
      <c:valAx>
        <c:axId val="551432456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CN"/>
                  <a:t>area of peak </a:t>
                </a:r>
                <a:endParaRPr lang="zh-CN" alt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CN"/>
            </a:p>
          </c:txPr>
        </c:title>
        <c:numFmt formatCode="0_ " sourceLinked="0"/>
        <c:majorTickMark val="in"/>
        <c:minorTickMark val="in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55143278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056155876778313"/>
          <c:y val="8.2452930968311314E-2"/>
          <c:w val="0.7840909040970917"/>
          <c:h val="0.7514103182169386"/>
        </c:manualLayout>
      </c:layout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Sheet1!$D$2:$D$50</c:f>
              <c:numCache>
                <c:formatCode>0.00_ </c:formatCode>
                <c:ptCount val="49"/>
                <c:pt idx="0">
                  <c:v>-19550.221799999999</c:v>
                </c:pt>
                <c:pt idx="1">
                  <c:v>-19559.852500000001</c:v>
                </c:pt>
                <c:pt idx="2">
                  <c:v>-19600.8374</c:v>
                </c:pt>
                <c:pt idx="3">
                  <c:v>-19576.971399999999</c:v>
                </c:pt>
                <c:pt idx="4">
                  <c:v>-19551.470700000002</c:v>
                </c:pt>
                <c:pt idx="5">
                  <c:v>-19551.6528</c:v>
                </c:pt>
                <c:pt idx="6">
                  <c:v>-19562.794699999999</c:v>
                </c:pt>
                <c:pt idx="7">
                  <c:v>-19512.670699999999</c:v>
                </c:pt>
                <c:pt idx="8">
                  <c:v>-19548.983199999999</c:v>
                </c:pt>
                <c:pt idx="9">
                  <c:v>-19554.453000000001</c:v>
                </c:pt>
                <c:pt idx="10">
                  <c:v>-19571.518700000001</c:v>
                </c:pt>
                <c:pt idx="11">
                  <c:v>-19576.6034</c:v>
                </c:pt>
                <c:pt idx="12">
                  <c:v>-19547.574400000001</c:v>
                </c:pt>
                <c:pt idx="13">
                  <c:v>-19509.0893</c:v>
                </c:pt>
                <c:pt idx="14">
                  <c:v>-19550.121999999999</c:v>
                </c:pt>
                <c:pt idx="15">
                  <c:v>-19517.950400000002</c:v>
                </c:pt>
                <c:pt idx="16">
                  <c:v>-19519.6914</c:v>
                </c:pt>
                <c:pt idx="17">
                  <c:v>-19508.491600000001</c:v>
                </c:pt>
                <c:pt idx="18">
                  <c:v>-19622.358400000001</c:v>
                </c:pt>
                <c:pt idx="19">
                  <c:v>-19559.121200000001</c:v>
                </c:pt>
                <c:pt idx="20">
                  <c:v>-19574.419300000001</c:v>
                </c:pt>
                <c:pt idx="21">
                  <c:v>-19538.922699999999</c:v>
                </c:pt>
                <c:pt idx="22">
                  <c:v>-19596.109</c:v>
                </c:pt>
                <c:pt idx="23">
                  <c:v>-19576.257399999999</c:v>
                </c:pt>
                <c:pt idx="24">
                  <c:v>-19520.1211</c:v>
                </c:pt>
                <c:pt idx="25">
                  <c:v>-19570.607</c:v>
                </c:pt>
                <c:pt idx="26">
                  <c:v>-19533.642599999999</c:v>
                </c:pt>
                <c:pt idx="27">
                  <c:v>-19607.7359</c:v>
                </c:pt>
                <c:pt idx="28">
                  <c:v>-19519</c:v>
                </c:pt>
                <c:pt idx="29">
                  <c:v>-19532.430400000001</c:v>
                </c:pt>
                <c:pt idx="30">
                  <c:v>-19530.2641</c:v>
                </c:pt>
                <c:pt idx="31">
                  <c:v>-19511.249400000001</c:v>
                </c:pt>
                <c:pt idx="32">
                  <c:v>-19533.571199999998</c:v>
                </c:pt>
                <c:pt idx="33">
                  <c:v>-19508.9804</c:v>
                </c:pt>
                <c:pt idx="34">
                  <c:v>-19561.4205</c:v>
                </c:pt>
                <c:pt idx="35">
                  <c:v>-19588.287100000001</c:v>
                </c:pt>
                <c:pt idx="36">
                  <c:v>-19571.573400000001</c:v>
                </c:pt>
                <c:pt idx="37">
                  <c:v>-19565.801200000002</c:v>
                </c:pt>
                <c:pt idx="38">
                  <c:v>-19498.415199999999</c:v>
                </c:pt>
                <c:pt idx="39">
                  <c:v>-19495.213100000001</c:v>
                </c:pt>
                <c:pt idx="40">
                  <c:v>-19571.962500000001</c:v>
                </c:pt>
                <c:pt idx="41">
                  <c:v>-19587.743399999999</c:v>
                </c:pt>
                <c:pt idx="42">
                  <c:v>-19564.9061</c:v>
                </c:pt>
                <c:pt idx="43">
                  <c:v>-19575.743200000001</c:v>
                </c:pt>
                <c:pt idx="44">
                  <c:v>-19624.837299999999</c:v>
                </c:pt>
                <c:pt idx="45">
                  <c:v>-19559.596000000001</c:v>
                </c:pt>
                <c:pt idx="46">
                  <c:v>-19590.135600000001</c:v>
                </c:pt>
                <c:pt idx="47">
                  <c:v>-19604.826700000001</c:v>
                </c:pt>
                <c:pt idx="48">
                  <c:v>-19617.7696</c:v>
                </c:pt>
              </c:numCache>
            </c:numRef>
          </c:xVal>
          <c:yVal>
            <c:numRef>
              <c:f>Sheet1!$F$2:$F$50</c:f>
              <c:numCache>
                <c:formatCode>0.00_ </c:formatCode>
                <c:ptCount val="49"/>
                <c:pt idx="0">
                  <c:v>306.98989999999998</c:v>
                </c:pt>
                <c:pt idx="1">
                  <c:v>298.09160000000003</c:v>
                </c:pt>
                <c:pt idx="2">
                  <c:v>294.07220000000001</c:v>
                </c:pt>
                <c:pt idx="3">
                  <c:v>290.79660000000001</c:v>
                </c:pt>
                <c:pt idx="4">
                  <c:v>313.58920000000001</c:v>
                </c:pt>
                <c:pt idx="5">
                  <c:v>237.5703</c:v>
                </c:pt>
                <c:pt idx="6">
                  <c:v>294.10860000000002</c:v>
                </c:pt>
                <c:pt idx="7">
                  <c:v>255.4777</c:v>
                </c:pt>
                <c:pt idx="8">
                  <c:v>318.43090000000001</c:v>
                </c:pt>
                <c:pt idx="9">
                  <c:v>320.1875</c:v>
                </c:pt>
                <c:pt idx="10">
                  <c:v>273.01479999999998</c:v>
                </c:pt>
                <c:pt idx="11">
                  <c:v>308.88690000000003</c:v>
                </c:pt>
                <c:pt idx="12">
                  <c:v>320.10770000000002</c:v>
                </c:pt>
                <c:pt idx="13">
                  <c:v>288.04829999999998</c:v>
                </c:pt>
                <c:pt idx="14">
                  <c:v>261.0849</c:v>
                </c:pt>
                <c:pt idx="15">
                  <c:v>299.36630000000002</c:v>
                </c:pt>
                <c:pt idx="16">
                  <c:v>288.89929999999998</c:v>
                </c:pt>
                <c:pt idx="17">
                  <c:v>320.29180000000002</c:v>
                </c:pt>
                <c:pt idx="18">
                  <c:v>330.72919999999999</c:v>
                </c:pt>
                <c:pt idx="19">
                  <c:v>304.24939999999998</c:v>
                </c:pt>
                <c:pt idx="20">
                  <c:v>322.56169999999997</c:v>
                </c:pt>
                <c:pt idx="21">
                  <c:v>297.58229999999998</c:v>
                </c:pt>
                <c:pt idx="22">
                  <c:v>305.08659999999998</c:v>
                </c:pt>
                <c:pt idx="23">
                  <c:v>314.98500000000001</c:v>
                </c:pt>
                <c:pt idx="24">
                  <c:v>317.1995</c:v>
                </c:pt>
                <c:pt idx="25">
                  <c:v>299.25880000000001</c:v>
                </c:pt>
                <c:pt idx="26">
                  <c:v>305.27670000000001</c:v>
                </c:pt>
                <c:pt idx="27">
                  <c:v>299.24169999999998</c:v>
                </c:pt>
                <c:pt idx="28">
                  <c:v>282.43549999999999</c:v>
                </c:pt>
                <c:pt idx="29">
                  <c:v>312.47410000000002</c:v>
                </c:pt>
                <c:pt idx="30">
                  <c:v>285.5154</c:v>
                </c:pt>
                <c:pt idx="31">
                  <c:v>273.02879999999999</c:v>
                </c:pt>
                <c:pt idx="32">
                  <c:v>289.35149999999999</c:v>
                </c:pt>
                <c:pt idx="33">
                  <c:v>288.80250000000001</c:v>
                </c:pt>
                <c:pt idx="34">
                  <c:v>299.89280000000002</c:v>
                </c:pt>
                <c:pt idx="35">
                  <c:v>318.47399999999999</c:v>
                </c:pt>
                <c:pt idx="36">
                  <c:v>314.82499999999999</c:v>
                </c:pt>
                <c:pt idx="37">
                  <c:v>285.01350000000002</c:v>
                </c:pt>
                <c:pt idx="38">
                  <c:v>262.28890000000001</c:v>
                </c:pt>
                <c:pt idx="39">
                  <c:v>297.04419999999999</c:v>
                </c:pt>
                <c:pt idx="40">
                  <c:v>292.6728</c:v>
                </c:pt>
                <c:pt idx="41">
                  <c:v>305.46660000000003</c:v>
                </c:pt>
                <c:pt idx="42">
                  <c:v>294.39800000000002</c:v>
                </c:pt>
                <c:pt idx="43">
                  <c:v>323.15820000000002</c:v>
                </c:pt>
                <c:pt idx="44">
                  <c:v>314.88010000000003</c:v>
                </c:pt>
                <c:pt idx="45">
                  <c:v>301.96280000000002</c:v>
                </c:pt>
                <c:pt idx="46">
                  <c:v>303.4744</c:v>
                </c:pt>
                <c:pt idx="47">
                  <c:v>298.78039999999999</c:v>
                </c:pt>
                <c:pt idx="48">
                  <c:v>322.61790000000002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703-4A06-A8D6-FDAC253BA6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1432784"/>
        <c:axId val="551432456"/>
      </c:scatterChart>
      <c:valAx>
        <c:axId val="5514327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CN"/>
                  <a:t>frequency [Hz]</a:t>
                </a:r>
                <a:endParaRPr lang="zh-CN" alt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CN"/>
            </a:p>
          </c:txPr>
        </c:title>
        <c:numFmt formatCode="0_ " sourceLinked="0"/>
        <c:majorTickMark val="in"/>
        <c:minorTickMark val="in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551432456"/>
        <c:crosses val="autoZero"/>
        <c:crossBetween val="midCat"/>
        <c:majorUnit val="50"/>
      </c:valAx>
      <c:valAx>
        <c:axId val="551432456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CN"/>
                  <a:t>width of peak [Hz]</a:t>
                </a:r>
                <a:endParaRPr lang="zh-CN" alt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CN"/>
            </a:p>
          </c:txPr>
        </c:title>
        <c:numFmt formatCode="0_ " sourceLinked="0"/>
        <c:majorTickMark val="in"/>
        <c:minorTickMark val="in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55143278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8809437670840012"/>
          <c:y val="8.2452930968311314E-2"/>
          <c:w val="0.74655820252479344"/>
          <c:h val="0.7514103182169386"/>
        </c:manualLayout>
      </c:layout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Sheet1!$D$2:$D$50</c:f>
              <c:numCache>
                <c:formatCode>0.00_ </c:formatCode>
                <c:ptCount val="49"/>
                <c:pt idx="0">
                  <c:v>-19550.221799999999</c:v>
                </c:pt>
                <c:pt idx="1">
                  <c:v>-19559.852500000001</c:v>
                </c:pt>
                <c:pt idx="2">
                  <c:v>-19600.8374</c:v>
                </c:pt>
                <c:pt idx="3">
                  <c:v>-19576.971399999999</c:v>
                </c:pt>
                <c:pt idx="4">
                  <c:v>-19551.470700000002</c:v>
                </c:pt>
                <c:pt idx="5">
                  <c:v>-19551.6528</c:v>
                </c:pt>
                <c:pt idx="6">
                  <c:v>-19562.794699999999</c:v>
                </c:pt>
                <c:pt idx="7">
                  <c:v>-19512.670699999999</c:v>
                </c:pt>
                <c:pt idx="8">
                  <c:v>-19548.983199999999</c:v>
                </c:pt>
                <c:pt idx="9">
                  <c:v>-19554.453000000001</c:v>
                </c:pt>
                <c:pt idx="10">
                  <c:v>-19571.518700000001</c:v>
                </c:pt>
                <c:pt idx="11">
                  <c:v>-19576.6034</c:v>
                </c:pt>
                <c:pt idx="12">
                  <c:v>-19547.574400000001</c:v>
                </c:pt>
                <c:pt idx="13">
                  <c:v>-19509.0893</c:v>
                </c:pt>
                <c:pt idx="14">
                  <c:v>-19550.121999999999</c:v>
                </c:pt>
                <c:pt idx="15">
                  <c:v>-19517.950400000002</c:v>
                </c:pt>
                <c:pt idx="16">
                  <c:v>-19519.6914</c:v>
                </c:pt>
                <c:pt idx="17">
                  <c:v>-19508.491600000001</c:v>
                </c:pt>
                <c:pt idx="18">
                  <c:v>-19622.358400000001</c:v>
                </c:pt>
                <c:pt idx="19">
                  <c:v>-19559.121200000001</c:v>
                </c:pt>
                <c:pt idx="20">
                  <c:v>-19574.419300000001</c:v>
                </c:pt>
                <c:pt idx="21">
                  <c:v>-19538.922699999999</c:v>
                </c:pt>
                <c:pt idx="22">
                  <c:v>-19596.109</c:v>
                </c:pt>
                <c:pt idx="23">
                  <c:v>-19576.257399999999</c:v>
                </c:pt>
                <c:pt idx="24">
                  <c:v>-19520.1211</c:v>
                </c:pt>
                <c:pt idx="25">
                  <c:v>-19570.607</c:v>
                </c:pt>
                <c:pt idx="26">
                  <c:v>-19533.642599999999</c:v>
                </c:pt>
                <c:pt idx="27">
                  <c:v>-19607.7359</c:v>
                </c:pt>
                <c:pt idx="28">
                  <c:v>-19519</c:v>
                </c:pt>
                <c:pt idx="29">
                  <c:v>-19532.430400000001</c:v>
                </c:pt>
                <c:pt idx="30">
                  <c:v>-19530.2641</c:v>
                </c:pt>
                <c:pt idx="31">
                  <c:v>-19511.249400000001</c:v>
                </c:pt>
                <c:pt idx="32">
                  <c:v>-19533.571199999998</c:v>
                </c:pt>
                <c:pt idx="33">
                  <c:v>-19508.9804</c:v>
                </c:pt>
                <c:pt idx="34">
                  <c:v>-19561.4205</c:v>
                </c:pt>
                <c:pt idx="35">
                  <c:v>-19588.287100000001</c:v>
                </c:pt>
                <c:pt idx="36">
                  <c:v>-19571.573400000001</c:v>
                </c:pt>
                <c:pt idx="37">
                  <c:v>-19565.801200000002</c:v>
                </c:pt>
                <c:pt idx="38">
                  <c:v>-19498.415199999999</c:v>
                </c:pt>
                <c:pt idx="39">
                  <c:v>-19495.213100000001</c:v>
                </c:pt>
                <c:pt idx="40">
                  <c:v>-19571.962500000001</c:v>
                </c:pt>
                <c:pt idx="41">
                  <c:v>-19587.743399999999</c:v>
                </c:pt>
                <c:pt idx="42">
                  <c:v>-19564.9061</c:v>
                </c:pt>
                <c:pt idx="43">
                  <c:v>-19575.743200000001</c:v>
                </c:pt>
                <c:pt idx="44">
                  <c:v>-19624.837299999999</c:v>
                </c:pt>
                <c:pt idx="45">
                  <c:v>-19559.596000000001</c:v>
                </c:pt>
                <c:pt idx="46">
                  <c:v>-19590.135600000001</c:v>
                </c:pt>
                <c:pt idx="47">
                  <c:v>-19604.826700000001</c:v>
                </c:pt>
                <c:pt idx="48">
                  <c:v>-19617.7696</c:v>
                </c:pt>
              </c:numCache>
            </c:numRef>
          </c:xVal>
          <c:yVal>
            <c:numRef>
              <c:f>Sheet1!$G$2:$G$50</c:f>
              <c:numCache>
                <c:formatCode>0.00_ </c:formatCode>
                <c:ptCount val="49"/>
                <c:pt idx="0">
                  <c:v>804.13049999999998</c:v>
                </c:pt>
                <c:pt idx="1">
                  <c:v>620.27340000000004</c:v>
                </c:pt>
                <c:pt idx="2">
                  <c:v>726.94039999999995</c:v>
                </c:pt>
                <c:pt idx="3">
                  <c:v>439.02620000000002</c:v>
                </c:pt>
                <c:pt idx="4">
                  <c:v>721.16610000000003</c:v>
                </c:pt>
                <c:pt idx="5">
                  <c:v>1087.0103999999999</c:v>
                </c:pt>
                <c:pt idx="6">
                  <c:v>662.00250000000005</c:v>
                </c:pt>
                <c:pt idx="7">
                  <c:v>928.61329999999998</c:v>
                </c:pt>
                <c:pt idx="8">
                  <c:v>612.49469999999997</c:v>
                </c:pt>
                <c:pt idx="9">
                  <c:v>426.91059999999999</c:v>
                </c:pt>
                <c:pt idx="10">
                  <c:v>795.10379999999998</c:v>
                </c:pt>
                <c:pt idx="11">
                  <c:v>921.81359999999995</c:v>
                </c:pt>
                <c:pt idx="12">
                  <c:v>573.9058</c:v>
                </c:pt>
                <c:pt idx="13">
                  <c:v>563.03139999999996</c:v>
                </c:pt>
                <c:pt idx="14">
                  <c:v>876.26700000000005</c:v>
                </c:pt>
                <c:pt idx="15">
                  <c:v>651.86959999999999</c:v>
                </c:pt>
                <c:pt idx="16">
                  <c:v>711.67499999999995</c:v>
                </c:pt>
                <c:pt idx="17">
                  <c:v>382.91680000000002</c:v>
                </c:pt>
                <c:pt idx="18">
                  <c:v>412.37909999999999</c:v>
                </c:pt>
                <c:pt idx="19">
                  <c:v>516.86120000000005</c:v>
                </c:pt>
                <c:pt idx="20">
                  <c:v>672.46550000000002</c:v>
                </c:pt>
                <c:pt idx="21">
                  <c:v>555.92729999999995</c:v>
                </c:pt>
                <c:pt idx="22">
                  <c:v>754.44989999999996</c:v>
                </c:pt>
                <c:pt idx="23">
                  <c:v>632.86339999999996</c:v>
                </c:pt>
                <c:pt idx="24">
                  <c:v>394.06</c:v>
                </c:pt>
                <c:pt idx="25">
                  <c:v>589.09270000000004</c:v>
                </c:pt>
                <c:pt idx="26">
                  <c:v>719.01620000000003</c:v>
                </c:pt>
                <c:pt idx="27">
                  <c:v>575.69780000000003</c:v>
                </c:pt>
                <c:pt idx="28">
                  <c:v>711.10860000000002</c:v>
                </c:pt>
                <c:pt idx="29">
                  <c:v>647.69100000000003</c:v>
                </c:pt>
                <c:pt idx="30">
                  <c:v>924.97280000000001</c:v>
                </c:pt>
                <c:pt idx="31">
                  <c:v>577.94349999999997</c:v>
                </c:pt>
                <c:pt idx="32">
                  <c:v>681.81569999999999</c:v>
                </c:pt>
                <c:pt idx="33">
                  <c:v>567.51850000000002</c:v>
                </c:pt>
                <c:pt idx="34">
                  <c:v>612.68460000000005</c:v>
                </c:pt>
                <c:pt idx="35">
                  <c:v>797.61130000000003</c:v>
                </c:pt>
                <c:pt idx="36">
                  <c:v>601.76480000000004</c:v>
                </c:pt>
                <c:pt idx="37">
                  <c:v>684.22540000000004</c:v>
                </c:pt>
                <c:pt idx="38">
                  <c:v>943.94230000000005</c:v>
                </c:pt>
                <c:pt idx="39">
                  <c:v>450.2466</c:v>
                </c:pt>
                <c:pt idx="40">
                  <c:v>533.41700000000003</c:v>
                </c:pt>
                <c:pt idx="41">
                  <c:v>569.83339999999998</c:v>
                </c:pt>
                <c:pt idx="42">
                  <c:v>725.65319999999997</c:v>
                </c:pt>
                <c:pt idx="43">
                  <c:v>397.3048</c:v>
                </c:pt>
                <c:pt idx="44">
                  <c:v>556.04999999999995</c:v>
                </c:pt>
                <c:pt idx="45">
                  <c:v>655.99450000000002</c:v>
                </c:pt>
                <c:pt idx="46">
                  <c:v>518.96109999999999</c:v>
                </c:pt>
                <c:pt idx="47">
                  <c:v>595.31820000000005</c:v>
                </c:pt>
                <c:pt idx="48">
                  <c:v>746.9615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EDD-4E98-ACEE-7AAB68D4D9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1432784"/>
        <c:axId val="551432456"/>
      </c:scatterChart>
      <c:valAx>
        <c:axId val="5514327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CN"/>
                  <a:t>frequency [Hz]</a:t>
                </a:r>
                <a:endParaRPr lang="zh-CN" alt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CN"/>
            </a:p>
          </c:txPr>
        </c:title>
        <c:numFmt formatCode="0_ " sourceLinked="0"/>
        <c:majorTickMark val="in"/>
        <c:minorTickMark val="in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551432456"/>
        <c:crosses val="autoZero"/>
        <c:crossBetween val="midCat"/>
        <c:majorUnit val="50"/>
      </c:valAx>
      <c:valAx>
        <c:axId val="551432456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CN"/>
                  <a:t>area of peak </a:t>
                </a:r>
                <a:endParaRPr lang="zh-CN" alt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CN"/>
            </a:p>
          </c:txPr>
        </c:title>
        <c:numFmt formatCode="0_ " sourceLinked="0"/>
        <c:majorTickMark val="in"/>
        <c:minorTickMark val="in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55143278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040315130136965"/>
          <c:y val="2.5445981624881601E-2"/>
          <c:w val="0.76108204987515882"/>
          <c:h val="0.73820527782354639"/>
        </c:manualLayout>
      </c:layout>
      <c:scatterChart>
        <c:scatterStyle val="lineMarker"/>
        <c:varyColors val="0"/>
        <c:ser>
          <c:idx val="0"/>
          <c:order val="0"/>
          <c:tx>
            <c:v>gammat vs C(2)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data!$W$3:$W$20</c:f>
              <c:numCache>
                <c:formatCode>0.0000_ </c:formatCode>
                <c:ptCount val="18"/>
                <c:pt idx="0">
                  <c:v>108.26703504843391</c:v>
                </c:pt>
                <c:pt idx="1">
                  <c:v>108.28151379383277</c:v>
                </c:pt>
                <c:pt idx="2">
                  <c:v>108.29589923897535</c:v>
                </c:pt>
                <c:pt idx="3">
                  <c:v>108.31027572869652</c:v>
                </c:pt>
                <c:pt idx="4">
                  <c:v>108.32489284943655</c:v>
                </c:pt>
                <c:pt idx="5">
                  <c:v>108.33975114589103</c:v>
                </c:pt>
                <c:pt idx="6">
                  <c:v>108.35493467709864</c:v>
                </c:pt>
                <c:pt idx="7">
                  <c:v>108.37086031112929</c:v>
                </c:pt>
                <c:pt idx="8">
                  <c:v>108.38686054357815</c:v>
                </c:pt>
                <c:pt idx="9">
                  <c:v>108.40301896772814</c:v>
                </c:pt>
                <c:pt idx="10">
                  <c:v>108.41933566740028</c:v>
                </c:pt>
                <c:pt idx="11">
                  <c:v>108.43522570926805</c:v>
                </c:pt>
                <c:pt idx="12">
                  <c:v>108.45093967272668</c:v>
                </c:pt>
                <c:pt idx="13">
                  <c:v>108.46647749312478</c:v>
                </c:pt>
                <c:pt idx="14">
                  <c:v>108.48225715394953</c:v>
                </c:pt>
                <c:pt idx="15">
                  <c:v>108.49828544422827</c:v>
                </c:pt>
                <c:pt idx="16">
                  <c:v>108.51496020059434</c:v>
                </c:pt>
                <c:pt idx="17">
                  <c:v>108.53238631198876</c:v>
                </c:pt>
              </c:numCache>
            </c:numRef>
          </c:xVal>
          <c:yVal>
            <c:numRef>
              <c:f>data!$AC$3:$AC$20</c:f>
              <c:numCache>
                <c:formatCode>0.0000_ </c:formatCode>
                <c:ptCount val="18"/>
                <c:pt idx="0">
                  <c:v>1.4602617656567456</c:v>
                </c:pt>
                <c:pt idx="1">
                  <c:v>1.4646941930489814</c:v>
                </c:pt>
                <c:pt idx="2">
                  <c:v>1.4692159783511742</c:v>
                </c:pt>
                <c:pt idx="3">
                  <c:v>1.4694526457891803</c:v>
                </c:pt>
                <c:pt idx="4">
                  <c:v>1.4570882760444732</c:v>
                </c:pt>
                <c:pt idx="5">
                  <c:v>1.4449990323689526</c:v>
                </c:pt>
                <c:pt idx="6">
                  <c:v>1.4292279036042153</c:v>
                </c:pt>
                <c:pt idx="7">
                  <c:v>1.3953270873536368</c:v>
                </c:pt>
                <c:pt idx="8">
                  <c:v>1.3918719679457068</c:v>
                </c:pt>
                <c:pt idx="9">
                  <c:v>1.3848450083889579</c:v>
                </c:pt>
                <c:pt idx="10">
                  <c:v>1.3779171676299395</c:v>
                </c:pt>
                <c:pt idx="11">
                  <c:v>1.3960973763650253</c:v>
                </c:pt>
                <c:pt idx="12">
                  <c:v>1.4036974561185451</c:v>
                </c:pt>
                <c:pt idx="13">
                  <c:v>1.41142945474457</c:v>
                </c:pt>
                <c:pt idx="14">
                  <c:v>1.4003704165719917</c:v>
                </c:pt>
                <c:pt idx="15">
                  <c:v>1.3892686109934458</c:v>
                </c:pt>
                <c:pt idx="16">
                  <c:v>1.3618794913665575</c:v>
                </c:pt>
                <c:pt idx="17">
                  <c:v>1.3320119741225249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41E-41FC-92B9-53C6F2B815A6}"/>
            </c:ext>
          </c:extLst>
        </c:ser>
        <c:ser>
          <c:idx val="2"/>
          <c:order val="1"/>
          <c:tx>
            <c:v>gammat vs C(3)</c:v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data!$W$3:$W$20</c:f>
              <c:numCache>
                <c:formatCode>0.0000_ </c:formatCode>
                <c:ptCount val="18"/>
                <c:pt idx="0">
                  <c:v>108.26703504843391</c:v>
                </c:pt>
                <c:pt idx="1">
                  <c:v>108.28151379383277</c:v>
                </c:pt>
                <c:pt idx="2">
                  <c:v>108.29589923897535</c:v>
                </c:pt>
                <c:pt idx="3">
                  <c:v>108.31027572869652</c:v>
                </c:pt>
                <c:pt idx="4">
                  <c:v>108.32489284943655</c:v>
                </c:pt>
                <c:pt idx="5">
                  <c:v>108.33975114589103</c:v>
                </c:pt>
                <c:pt idx="6">
                  <c:v>108.35493467709864</c:v>
                </c:pt>
                <c:pt idx="7">
                  <c:v>108.37086031112929</c:v>
                </c:pt>
                <c:pt idx="8">
                  <c:v>108.38686054357815</c:v>
                </c:pt>
                <c:pt idx="9">
                  <c:v>108.40301896772814</c:v>
                </c:pt>
                <c:pt idx="10">
                  <c:v>108.41933566740028</c:v>
                </c:pt>
                <c:pt idx="11">
                  <c:v>108.43522570926805</c:v>
                </c:pt>
                <c:pt idx="12">
                  <c:v>108.45093967272668</c:v>
                </c:pt>
                <c:pt idx="13">
                  <c:v>108.46647749312478</c:v>
                </c:pt>
                <c:pt idx="14">
                  <c:v>108.48225715394953</c:v>
                </c:pt>
                <c:pt idx="15">
                  <c:v>108.49828544422827</c:v>
                </c:pt>
                <c:pt idx="16">
                  <c:v>108.51496020059434</c:v>
                </c:pt>
                <c:pt idx="17">
                  <c:v>108.53238631198876</c:v>
                </c:pt>
              </c:numCache>
            </c:numRef>
          </c:xVal>
          <c:yVal>
            <c:numRef>
              <c:f>data!$AI$3:$AI$20</c:f>
              <c:numCache>
                <c:formatCode>0.0000_ </c:formatCode>
                <c:ptCount val="18"/>
                <c:pt idx="0">
                  <c:v>1.4623656979373538</c:v>
                </c:pt>
                <c:pt idx="1">
                  <c:v>1.4668420136938918</c:v>
                </c:pt>
                <c:pt idx="2">
                  <c:v>1.4692263288716327</c:v>
                </c:pt>
                <c:pt idx="3">
                  <c:v>1.4631247243823005</c:v>
                </c:pt>
                <c:pt idx="4">
                  <c:v>1.4509010478849531</c:v>
                </c:pt>
                <c:pt idx="5">
                  <c:v>1.4369458560607231</c:v>
                </c:pt>
                <c:pt idx="6">
                  <c:v>1.4118738762809533</c:v>
                </c:pt>
                <c:pt idx="7">
                  <c:v>1.3934993457791547</c:v>
                </c:pt>
                <c:pt idx="8">
                  <c:v>1.3882490820907127</c:v>
                </c:pt>
                <c:pt idx="9">
                  <c:v>1.3812730113097209</c:v>
                </c:pt>
                <c:pt idx="10">
                  <c:v>1.3868212622821658</c:v>
                </c:pt>
                <c:pt idx="11">
                  <c:v>1.3997838026315961</c:v>
                </c:pt>
                <c:pt idx="12">
                  <c:v>1.4074483119744436</c:v>
                </c:pt>
                <c:pt idx="13">
                  <c:v>1.4057690360346475</c:v>
                </c:pt>
                <c:pt idx="14">
                  <c:v>1.3946896973545828</c:v>
                </c:pt>
                <c:pt idx="15">
                  <c:v>1.3752762078906258</c:v>
                </c:pt>
                <c:pt idx="16">
                  <c:v>1.3466082032993207</c:v>
                </c:pt>
                <c:pt idx="1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C28-4585-AF85-DAFE1BB624FD}"/>
            </c:ext>
          </c:extLst>
        </c:ser>
        <c:ser>
          <c:idx val="1"/>
          <c:order val="2"/>
          <c:tx>
            <c:v>gamma vs C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data!$W$2:$W$20</c:f>
              <c:numCache>
                <c:formatCode>0.0000_ </c:formatCode>
                <c:ptCount val="19"/>
                <c:pt idx="0">
                  <c:v>108.25246391270308</c:v>
                </c:pt>
                <c:pt idx="1">
                  <c:v>108.26703504843391</c:v>
                </c:pt>
                <c:pt idx="2">
                  <c:v>108.28151379383277</c:v>
                </c:pt>
                <c:pt idx="3">
                  <c:v>108.29589923897535</c:v>
                </c:pt>
                <c:pt idx="4">
                  <c:v>108.31027572869652</c:v>
                </c:pt>
                <c:pt idx="5">
                  <c:v>108.32489284943655</c:v>
                </c:pt>
                <c:pt idx="6">
                  <c:v>108.33975114589103</c:v>
                </c:pt>
                <c:pt idx="7">
                  <c:v>108.35493467709864</c:v>
                </c:pt>
                <c:pt idx="8">
                  <c:v>108.37086031112929</c:v>
                </c:pt>
                <c:pt idx="9">
                  <c:v>108.38686054357815</c:v>
                </c:pt>
                <c:pt idx="10">
                  <c:v>108.40301896772814</c:v>
                </c:pt>
                <c:pt idx="11">
                  <c:v>108.41933566740028</c:v>
                </c:pt>
                <c:pt idx="12">
                  <c:v>108.43522570926805</c:v>
                </c:pt>
                <c:pt idx="13">
                  <c:v>108.45093967272668</c:v>
                </c:pt>
                <c:pt idx="14">
                  <c:v>108.46647749312478</c:v>
                </c:pt>
                <c:pt idx="15">
                  <c:v>108.48225715394953</c:v>
                </c:pt>
                <c:pt idx="16">
                  <c:v>108.49828544422827</c:v>
                </c:pt>
                <c:pt idx="17">
                  <c:v>108.51496020059434</c:v>
                </c:pt>
                <c:pt idx="18">
                  <c:v>108.53238631198876</c:v>
                </c:pt>
              </c:numCache>
            </c:numRef>
          </c:xVal>
          <c:yVal>
            <c:numRef>
              <c:f>data!$F$2:$F$20</c:f>
              <c:numCache>
                <c:formatCode>0.0000_ </c:formatCode>
                <c:ptCount val="19"/>
                <c:pt idx="0">
                  <c:v>1.3974348571774606</c:v>
                </c:pt>
                <c:pt idx="1">
                  <c:v>1.3976305611927753</c:v>
                </c:pt>
                <c:pt idx="2">
                  <c:v>1.397826265200091</c:v>
                </c:pt>
                <c:pt idx="3">
                  <c:v>1.3980219691994185</c:v>
                </c:pt>
                <c:pt idx="4">
                  <c:v>1.3982176731907678</c:v>
                </c:pt>
                <c:pt idx="5">
                  <c:v>1.3984133771741494</c:v>
                </c:pt>
                <c:pt idx="6">
                  <c:v>1.3986090811495735</c:v>
                </c:pt>
                <c:pt idx="7">
                  <c:v>1.3988047851170502</c:v>
                </c:pt>
                <c:pt idx="8">
                  <c:v>1.3990004890765901</c:v>
                </c:pt>
                <c:pt idx="9">
                  <c:v>1.3991961930282033</c:v>
                </c:pt>
                <c:pt idx="10">
                  <c:v>1.3993918969718999</c:v>
                </c:pt>
                <c:pt idx="11">
                  <c:v>1.3995876009076902</c:v>
                </c:pt>
                <c:pt idx="12">
                  <c:v>1.3997833048355843</c:v>
                </c:pt>
                <c:pt idx="13">
                  <c:v>1.3999790087555926</c:v>
                </c:pt>
                <c:pt idx="14">
                  <c:v>1.4001747126677249</c:v>
                </c:pt>
                <c:pt idx="15">
                  <c:v>1.4003704165719917</c:v>
                </c:pt>
                <c:pt idx="16">
                  <c:v>1.4005661204684026</c:v>
                </c:pt>
                <c:pt idx="17">
                  <c:v>1.4007618243569682</c:v>
                </c:pt>
                <c:pt idx="18">
                  <c:v>1.4009575282376983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41E-41FC-92B9-53C6F2B815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9924424"/>
        <c:axId val="389925736"/>
      </c:scatterChart>
      <c:valAx>
        <c:axId val="38992442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CN">
                    <a:solidFill>
                      <a:sysClr val="windowText" lastClr="000000"/>
                    </a:solidFill>
                  </a:rPr>
                  <a:t>C[m]</a:t>
                </a:r>
                <a:endParaRPr lang="zh-CN" altLang="en-US">
                  <a:solidFill>
                    <a:sysClr val="windowText" lastClr="000000"/>
                  </a:solidFill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zh-CN"/>
            </a:p>
          </c:txPr>
        </c:title>
        <c:numFmt formatCode="0.00_ " sourceLinked="0"/>
        <c:majorTickMark val="in"/>
        <c:minorTickMark val="in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389925736"/>
        <c:crossesAt val="-1.8000000000000007E-4"/>
        <c:crossBetween val="midCat"/>
      </c:valAx>
      <c:valAx>
        <c:axId val="389925736"/>
        <c:scaling>
          <c:orientation val="minMax"/>
          <c:max val="1.5"/>
          <c:min val="1.2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l-GR" altLang="zh-CN" sz="1100">
                    <a:solidFill>
                      <a:sysClr val="windowText" lastClr="000000"/>
                    </a:solidFill>
                  </a:rPr>
                  <a:t>γ</a:t>
                </a:r>
                <a:r>
                  <a:rPr lang="en-US" altLang="zh-CN" sz="1100">
                    <a:solidFill>
                      <a:sysClr val="windowText" lastClr="000000"/>
                    </a:solidFill>
                  </a:rPr>
                  <a:t>t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zh-CN"/>
            </a:p>
          </c:txPr>
        </c:title>
        <c:numFmt formatCode="#,##0.000_);[Red]\(#,##0.000\)" sourceLinked="0"/>
        <c:majorTickMark val="in"/>
        <c:minorTickMark val="in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389924424"/>
        <c:crossesAt val="-5.000000000000001E-3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6016723765331566"/>
          <c:y val="1.8333741457832813E-3"/>
          <c:w val="0.30200048311661198"/>
          <c:h val="0.2422994189460192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zh-CN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040315130136965"/>
          <c:y val="2.5445981624881601E-2"/>
          <c:w val="0.76108204987515882"/>
          <c:h val="0.74897314814814819"/>
        </c:manualLayout>
      </c:layout>
      <c:scatterChart>
        <c:scatterStyle val="lineMarker"/>
        <c:varyColors val="0"/>
        <c:ser>
          <c:idx val="0"/>
          <c:order val="0"/>
          <c:tx>
            <c:v>2 points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data!$W$3:$W$20</c:f>
              <c:numCache>
                <c:formatCode>0.0000_ </c:formatCode>
                <c:ptCount val="18"/>
                <c:pt idx="0">
                  <c:v>108.26703504843391</c:v>
                </c:pt>
                <c:pt idx="1">
                  <c:v>108.28151379383277</c:v>
                </c:pt>
                <c:pt idx="2">
                  <c:v>108.29589923897535</c:v>
                </c:pt>
                <c:pt idx="3">
                  <c:v>108.31027572869652</c:v>
                </c:pt>
                <c:pt idx="4">
                  <c:v>108.32489284943655</c:v>
                </c:pt>
                <c:pt idx="5">
                  <c:v>108.33975114589103</c:v>
                </c:pt>
                <c:pt idx="6">
                  <c:v>108.35493467709864</c:v>
                </c:pt>
                <c:pt idx="7">
                  <c:v>108.37086031112929</c:v>
                </c:pt>
                <c:pt idx="8">
                  <c:v>108.38686054357815</c:v>
                </c:pt>
                <c:pt idx="9">
                  <c:v>108.40301896772814</c:v>
                </c:pt>
                <c:pt idx="10">
                  <c:v>108.41933566740028</c:v>
                </c:pt>
                <c:pt idx="11">
                  <c:v>108.43522570926805</c:v>
                </c:pt>
                <c:pt idx="12">
                  <c:v>108.45093967272668</c:v>
                </c:pt>
                <c:pt idx="13">
                  <c:v>108.46647749312478</c:v>
                </c:pt>
                <c:pt idx="14">
                  <c:v>108.48225715394953</c:v>
                </c:pt>
                <c:pt idx="15">
                  <c:v>108.49828544422827</c:v>
                </c:pt>
                <c:pt idx="16">
                  <c:v>108.51496020059434</c:v>
                </c:pt>
                <c:pt idx="17">
                  <c:v>108.53238631198876</c:v>
                </c:pt>
              </c:numCache>
            </c:numRef>
          </c:xVal>
          <c:yVal>
            <c:numRef>
              <c:f>data!$AD$3:$AD$20</c:f>
              <c:numCache>
                <c:formatCode>0.00E+00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62A-4BAB-ADF9-1E9E552505F2}"/>
            </c:ext>
          </c:extLst>
        </c:ser>
        <c:ser>
          <c:idx val="1"/>
          <c:order val="1"/>
          <c:tx>
            <c:v>3 points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data!$W$3:$W$20</c:f>
              <c:numCache>
                <c:formatCode>0.0000_ </c:formatCode>
                <c:ptCount val="18"/>
                <c:pt idx="0">
                  <c:v>108.26703504843391</c:v>
                </c:pt>
                <c:pt idx="1">
                  <c:v>108.28151379383277</c:v>
                </c:pt>
                <c:pt idx="2">
                  <c:v>108.29589923897535</c:v>
                </c:pt>
                <c:pt idx="3">
                  <c:v>108.31027572869652</c:v>
                </c:pt>
                <c:pt idx="4">
                  <c:v>108.32489284943655</c:v>
                </c:pt>
                <c:pt idx="5">
                  <c:v>108.33975114589103</c:v>
                </c:pt>
                <c:pt idx="6">
                  <c:v>108.35493467709864</c:v>
                </c:pt>
                <c:pt idx="7">
                  <c:v>108.37086031112929</c:v>
                </c:pt>
                <c:pt idx="8">
                  <c:v>108.38686054357815</c:v>
                </c:pt>
                <c:pt idx="9">
                  <c:v>108.40301896772814</c:v>
                </c:pt>
                <c:pt idx="10">
                  <c:v>108.41933566740028</c:v>
                </c:pt>
                <c:pt idx="11">
                  <c:v>108.43522570926805</c:v>
                </c:pt>
                <c:pt idx="12">
                  <c:v>108.45093967272668</c:v>
                </c:pt>
                <c:pt idx="13">
                  <c:v>108.46647749312478</c:v>
                </c:pt>
                <c:pt idx="14">
                  <c:v>108.48225715394953</c:v>
                </c:pt>
                <c:pt idx="15">
                  <c:v>108.49828544422827</c:v>
                </c:pt>
                <c:pt idx="16">
                  <c:v>108.51496020059434</c:v>
                </c:pt>
                <c:pt idx="17">
                  <c:v>108.53238631198876</c:v>
                </c:pt>
              </c:numCache>
            </c:numRef>
          </c:xVal>
          <c:yVal>
            <c:numRef>
              <c:f>data!$AJ$3:$AJ$20</c:f>
              <c:numCache>
                <c:formatCode>0.00E+00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77B-4C89-9C29-ECAA01872C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9924424"/>
        <c:axId val="389925736"/>
      </c:scatterChart>
      <c:valAx>
        <c:axId val="38992442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CN">
                    <a:solidFill>
                      <a:sysClr val="windowText" lastClr="000000"/>
                    </a:solidFill>
                  </a:rPr>
                  <a:t>C[m]</a:t>
                </a:r>
                <a:endParaRPr lang="zh-CN" altLang="en-US">
                  <a:solidFill>
                    <a:sysClr val="windowText" lastClr="000000"/>
                  </a:solidFill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zh-CN"/>
            </a:p>
          </c:txPr>
        </c:title>
        <c:numFmt formatCode="0.00_ " sourceLinked="0"/>
        <c:majorTickMark val="in"/>
        <c:minorTickMark val="in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389925736"/>
        <c:crossesAt val="-1.8000000000000007E-4"/>
        <c:crossBetween val="midCat"/>
      </c:valAx>
      <c:valAx>
        <c:axId val="389925736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CN" sz="1100">
                    <a:solidFill>
                      <a:sysClr val="windowText" lastClr="000000"/>
                    </a:solidFill>
                  </a:rPr>
                  <a:t>dp/p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zh-CN"/>
            </a:p>
          </c:txPr>
        </c:title>
        <c:numFmt formatCode="0.0E+0" sourceLinked="0"/>
        <c:majorTickMark val="in"/>
        <c:minorTickMark val="in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389924424"/>
        <c:crossesAt val="-5.000000000000001E-3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913346982963091"/>
          <c:y val="5.8799282490566096E-2"/>
          <c:w val="0.15235051309460074"/>
          <c:h val="0.1934215692025830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040315130136965"/>
          <c:y val="2.5445981624881601E-2"/>
          <c:w val="0.76108204987515882"/>
          <c:h val="0.76661203703703706"/>
        </c:manualLayout>
      </c:layout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data!$W$2:$W$20</c:f>
              <c:numCache>
                <c:formatCode>0.0000_ </c:formatCode>
                <c:ptCount val="19"/>
                <c:pt idx="0">
                  <c:v>108.25246391270308</c:v>
                </c:pt>
                <c:pt idx="1">
                  <c:v>108.26703504843391</c:v>
                </c:pt>
                <c:pt idx="2">
                  <c:v>108.28151379383277</c:v>
                </c:pt>
                <c:pt idx="3">
                  <c:v>108.29589923897535</c:v>
                </c:pt>
                <c:pt idx="4">
                  <c:v>108.31027572869652</c:v>
                </c:pt>
                <c:pt idx="5">
                  <c:v>108.32489284943655</c:v>
                </c:pt>
                <c:pt idx="6">
                  <c:v>108.33975114589103</c:v>
                </c:pt>
                <c:pt idx="7">
                  <c:v>108.35493467709864</c:v>
                </c:pt>
                <c:pt idx="8">
                  <c:v>108.37086031112929</c:v>
                </c:pt>
                <c:pt idx="9">
                  <c:v>108.38686054357815</c:v>
                </c:pt>
                <c:pt idx="10">
                  <c:v>108.40301896772814</c:v>
                </c:pt>
                <c:pt idx="11">
                  <c:v>108.41933566740028</c:v>
                </c:pt>
                <c:pt idx="12">
                  <c:v>108.43522570926805</c:v>
                </c:pt>
                <c:pt idx="13">
                  <c:v>108.45093967272668</c:v>
                </c:pt>
                <c:pt idx="14">
                  <c:v>108.46647749312478</c:v>
                </c:pt>
                <c:pt idx="15">
                  <c:v>108.48225715394953</c:v>
                </c:pt>
                <c:pt idx="16">
                  <c:v>108.49828544422827</c:v>
                </c:pt>
                <c:pt idx="17">
                  <c:v>108.51496020059434</c:v>
                </c:pt>
                <c:pt idx="18">
                  <c:v>108.53238631198876</c:v>
                </c:pt>
              </c:numCache>
            </c:numRef>
          </c:xVal>
          <c:yVal>
            <c:numRef>
              <c:f>data!$Q$2:$Q$20</c:f>
              <c:numCache>
                <c:formatCode>0.00E+00</c:formatCode>
                <c:ptCount val="1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C66-4F94-9EC1-5ABE8A611C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9924424"/>
        <c:axId val="389925736"/>
      </c:scatterChart>
      <c:valAx>
        <c:axId val="38992442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CN">
                    <a:solidFill>
                      <a:sysClr val="windowText" lastClr="000000"/>
                    </a:solidFill>
                  </a:rPr>
                  <a:t>C[m]</a:t>
                </a:r>
                <a:endParaRPr lang="zh-CN" altLang="en-US">
                  <a:solidFill>
                    <a:sysClr val="windowText" lastClr="000000"/>
                  </a:solidFill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zh-CN"/>
            </a:p>
          </c:txPr>
        </c:title>
        <c:numFmt formatCode="0.00_ " sourceLinked="0"/>
        <c:majorTickMark val="in"/>
        <c:minorTickMark val="in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389925736"/>
        <c:crossesAt val="-1.8000000000000007E-4"/>
        <c:crossBetween val="midCat"/>
      </c:valAx>
      <c:valAx>
        <c:axId val="389925736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CN" sz="1100">
                    <a:solidFill>
                      <a:sysClr val="windowText" lastClr="000000"/>
                    </a:solidFill>
                  </a:rPr>
                  <a:t>df/f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zh-CN"/>
            </a:p>
          </c:txPr>
        </c:title>
        <c:numFmt formatCode="0.0E+0" sourceLinked="0"/>
        <c:majorTickMark val="in"/>
        <c:minorTickMark val="in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389924424"/>
        <c:crossesAt val="-5.000000000000001E-3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040315130136965"/>
          <c:y val="2.5445981624881601E-2"/>
          <c:w val="0.76108204987515882"/>
          <c:h val="0.83128813452471906"/>
        </c:manualLayout>
      </c:layout>
      <c:scatterChart>
        <c:scatterStyle val="lineMarker"/>
        <c:varyColors val="0"/>
        <c:ser>
          <c:idx val="0"/>
          <c:order val="0"/>
          <c:tx>
            <c:v>gamma_t vs C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data!$W$2:$W$20</c:f>
              <c:numCache>
                <c:formatCode>0.0000_ </c:formatCode>
                <c:ptCount val="19"/>
                <c:pt idx="0">
                  <c:v>108.25246391270308</c:v>
                </c:pt>
                <c:pt idx="1">
                  <c:v>108.26703504843391</c:v>
                </c:pt>
                <c:pt idx="2">
                  <c:v>108.28151379383277</c:v>
                </c:pt>
                <c:pt idx="3">
                  <c:v>108.29589923897535</c:v>
                </c:pt>
                <c:pt idx="4">
                  <c:v>108.31027572869652</c:v>
                </c:pt>
                <c:pt idx="5">
                  <c:v>108.32489284943655</c:v>
                </c:pt>
                <c:pt idx="6">
                  <c:v>108.33975114589103</c:v>
                </c:pt>
                <c:pt idx="7">
                  <c:v>108.35493467709864</c:v>
                </c:pt>
                <c:pt idx="8">
                  <c:v>108.37086031112929</c:v>
                </c:pt>
                <c:pt idx="9">
                  <c:v>108.38686054357815</c:v>
                </c:pt>
                <c:pt idx="10">
                  <c:v>108.40301896772814</c:v>
                </c:pt>
                <c:pt idx="11">
                  <c:v>108.41933566740028</c:v>
                </c:pt>
                <c:pt idx="12">
                  <c:v>108.43522570926805</c:v>
                </c:pt>
                <c:pt idx="13">
                  <c:v>108.45093967272668</c:v>
                </c:pt>
                <c:pt idx="14">
                  <c:v>108.46647749312478</c:v>
                </c:pt>
                <c:pt idx="15">
                  <c:v>108.48225715394953</c:v>
                </c:pt>
                <c:pt idx="16">
                  <c:v>108.49828544422827</c:v>
                </c:pt>
                <c:pt idx="17">
                  <c:v>108.51496020059434</c:v>
                </c:pt>
                <c:pt idx="18">
                  <c:v>108.53238631198876</c:v>
                </c:pt>
              </c:numCache>
            </c:numRef>
          </c:xVal>
          <c:yVal>
            <c:numRef>
              <c:f>data!$AC$2:$AC$20</c:f>
              <c:numCache>
                <c:formatCode>0.0000_ </c:formatCode>
                <c:ptCount val="19"/>
                <c:pt idx="0">
                  <c:v>0</c:v>
                </c:pt>
                <c:pt idx="1">
                  <c:v>1.4602617656567456</c:v>
                </c:pt>
                <c:pt idx="2">
                  <c:v>1.4646941930489814</c:v>
                </c:pt>
                <c:pt idx="3">
                  <c:v>1.4692159783511742</c:v>
                </c:pt>
                <c:pt idx="4">
                  <c:v>1.4694526457891803</c:v>
                </c:pt>
                <c:pt idx="5">
                  <c:v>1.4570882760444732</c:v>
                </c:pt>
                <c:pt idx="6">
                  <c:v>1.4449990323689526</c:v>
                </c:pt>
                <c:pt idx="7">
                  <c:v>1.4292279036042153</c:v>
                </c:pt>
                <c:pt idx="8">
                  <c:v>1.3953270873536368</c:v>
                </c:pt>
                <c:pt idx="9">
                  <c:v>1.3918719679457068</c:v>
                </c:pt>
                <c:pt idx="10">
                  <c:v>1.3848450083889579</c:v>
                </c:pt>
                <c:pt idx="11">
                  <c:v>1.3779171676299395</c:v>
                </c:pt>
                <c:pt idx="12">
                  <c:v>1.3960973763650253</c:v>
                </c:pt>
                <c:pt idx="13">
                  <c:v>1.4036974561185451</c:v>
                </c:pt>
                <c:pt idx="14">
                  <c:v>1.41142945474457</c:v>
                </c:pt>
                <c:pt idx="15">
                  <c:v>1.4003704165719917</c:v>
                </c:pt>
                <c:pt idx="16">
                  <c:v>1.3892686109934458</c:v>
                </c:pt>
                <c:pt idx="17">
                  <c:v>1.3618794913665575</c:v>
                </c:pt>
                <c:pt idx="18">
                  <c:v>1.3320119741225249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C7B-4E3C-BE1F-64B2CB4379CE}"/>
            </c:ext>
          </c:extLst>
        </c:ser>
        <c:ser>
          <c:idx val="1"/>
          <c:order val="1"/>
          <c:tx>
            <c:v>gamma vs C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data!$W$2:$W$20</c:f>
              <c:numCache>
                <c:formatCode>0.0000_ </c:formatCode>
                <c:ptCount val="19"/>
                <c:pt idx="0">
                  <c:v>108.25246391270308</c:v>
                </c:pt>
                <c:pt idx="1">
                  <c:v>108.26703504843391</c:v>
                </c:pt>
                <c:pt idx="2">
                  <c:v>108.28151379383277</c:v>
                </c:pt>
                <c:pt idx="3">
                  <c:v>108.29589923897535</c:v>
                </c:pt>
                <c:pt idx="4">
                  <c:v>108.31027572869652</c:v>
                </c:pt>
                <c:pt idx="5">
                  <c:v>108.32489284943655</c:v>
                </c:pt>
                <c:pt idx="6">
                  <c:v>108.33975114589103</c:v>
                </c:pt>
                <c:pt idx="7">
                  <c:v>108.35493467709864</c:v>
                </c:pt>
                <c:pt idx="8">
                  <c:v>108.37086031112929</c:v>
                </c:pt>
                <c:pt idx="9">
                  <c:v>108.38686054357815</c:v>
                </c:pt>
                <c:pt idx="10">
                  <c:v>108.40301896772814</c:v>
                </c:pt>
                <c:pt idx="11">
                  <c:v>108.41933566740028</c:v>
                </c:pt>
                <c:pt idx="12">
                  <c:v>108.43522570926805</c:v>
                </c:pt>
                <c:pt idx="13">
                  <c:v>108.45093967272668</c:v>
                </c:pt>
                <c:pt idx="14">
                  <c:v>108.46647749312478</c:v>
                </c:pt>
                <c:pt idx="15">
                  <c:v>108.48225715394953</c:v>
                </c:pt>
                <c:pt idx="16">
                  <c:v>108.49828544422827</c:v>
                </c:pt>
                <c:pt idx="17">
                  <c:v>108.51496020059434</c:v>
                </c:pt>
                <c:pt idx="18">
                  <c:v>108.53238631198876</c:v>
                </c:pt>
              </c:numCache>
            </c:numRef>
          </c:xVal>
          <c:yVal>
            <c:numRef>
              <c:f>data!$F$2:$F$20</c:f>
              <c:numCache>
                <c:formatCode>0.0000_ </c:formatCode>
                <c:ptCount val="19"/>
                <c:pt idx="0">
                  <c:v>1.3974348571774606</c:v>
                </c:pt>
                <c:pt idx="1">
                  <c:v>1.3976305611927753</c:v>
                </c:pt>
                <c:pt idx="2">
                  <c:v>1.397826265200091</c:v>
                </c:pt>
                <c:pt idx="3">
                  <c:v>1.3980219691994185</c:v>
                </c:pt>
                <c:pt idx="4">
                  <c:v>1.3982176731907678</c:v>
                </c:pt>
                <c:pt idx="5">
                  <c:v>1.3984133771741494</c:v>
                </c:pt>
                <c:pt idx="6">
                  <c:v>1.3986090811495735</c:v>
                </c:pt>
                <c:pt idx="7">
                  <c:v>1.3988047851170502</c:v>
                </c:pt>
                <c:pt idx="8">
                  <c:v>1.3990004890765901</c:v>
                </c:pt>
                <c:pt idx="9">
                  <c:v>1.3991961930282033</c:v>
                </c:pt>
                <c:pt idx="10">
                  <c:v>1.3993918969718999</c:v>
                </c:pt>
                <c:pt idx="11">
                  <c:v>1.3995876009076902</c:v>
                </c:pt>
                <c:pt idx="12">
                  <c:v>1.3997833048355843</c:v>
                </c:pt>
                <c:pt idx="13">
                  <c:v>1.3999790087555926</c:v>
                </c:pt>
                <c:pt idx="14">
                  <c:v>1.4001747126677249</c:v>
                </c:pt>
                <c:pt idx="15">
                  <c:v>1.4003704165719917</c:v>
                </c:pt>
                <c:pt idx="16">
                  <c:v>1.4005661204684026</c:v>
                </c:pt>
                <c:pt idx="17">
                  <c:v>1.4007618243569682</c:v>
                </c:pt>
                <c:pt idx="18">
                  <c:v>1.4009575282376983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C7B-4E3C-BE1F-64B2CB4379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9924424"/>
        <c:axId val="389925736"/>
      </c:scatterChart>
      <c:valAx>
        <c:axId val="389924424"/>
        <c:scaling>
          <c:orientation val="minMax"/>
          <c:max val="108.52"/>
          <c:min val="108.49000000000001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CN">
                    <a:solidFill>
                      <a:sysClr val="windowText" lastClr="000000"/>
                    </a:solidFill>
                  </a:rPr>
                  <a:t>C[m]</a:t>
                </a:r>
                <a:endParaRPr lang="zh-CN" altLang="en-US">
                  <a:solidFill>
                    <a:sysClr val="windowText" lastClr="000000"/>
                  </a:solidFill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zh-CN"/>
            </a:p>
          </c:txPr>
        </c:title>
        <c:numFmt formatCode="0.00_ " sourceLinked="0"/>
        <c:majorTickMark val="in"/>
        <c:minorTickMark val="in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389925736"/>
        <c:crossesAt val="-1.8000000000000007E-4"/>
        <c:crossBetween val="midCat"/>
      </c:valAx>
      <c:valAx>
        <c:axId val="389925736"/>
        <c:scaling>
          <c:orientation val="minMax"/>
          <c:max val="1.3800000000000001"/>
          <c:min val="1.355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l-GR" altLang="zh-CN" sz="1100">
                    <a:solidFill>
                      <a:sysClr val="windowText" lastClr="000000"/>
                    </a:solidFill>
                  </a:rPr>
                  <a:t>γ</a:t>
                </a:r>
                <a:r>
                  <a:rPr lang="en-US" altLang="zh-CN" sz="1100">
                    <a:solidFill>
                      <a:sysClr val="windowText" lastClr="000000"/>
                    </a:solidFill>
                  </a:rPr>
                  <a:t>t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zh-CN"/>
            </a:p>
          </c:txPr>
        </c:title>
        <c:numFmt formatCode="#,##0.000_);[Red]\(#,##0.000\)" sourceLinked="0"/>
        <c:majorTickMark val="in"/>
        <c:minorTickMark val="in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389924424"/>
        <c:crossesAt val="-5.000000000000001E-3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2183136802520611"/>
          <c:y val="0.11166289722462977"/>
          <c:w val="0.24033635274472143"/>
          <c:h val="0.1324698706972115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zh-CN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040315130136965"/>
          <c:y val="2.5445981624881601E-2"/>
          <c:w val="0.76108204987515882"/>
          <c:h val="0.83128813452471906"/>
        </c:manualLayout>
      </c:layout>
      <c:scatterChart>
        <c:scatterStyle val="lineMarker"/>
        <c:varyColors val="0"/>
        <c:ser>
          <c:idx val="0"/>
          <c:order val="0"/>
          <c:tx>
            <c:v>gammat vs V (2 points)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data!$E$3:$E$20</c:f>
              <c:numCache>
                <c:formatCode>0.00_ </c:formatCode>
                <c:ptCount val="18"/>
                <c:pt idx="0">
                  <c:v>203.18921676950814</c:v>
                </c:pt>
                <c:pt idx="1">
                  <c:v>203.28922151724655</c:v>
                </c:pt>
                <c:pt idx="2">
                  <c:v>203.38922626090286</c:v>
                </c:pt>
                <c:pt idx="3">
                  <c:v>203.48923100048236</c:v>
                </c:pt>
                <c:pt idx="4">
                  <c:v>203.58923573599037</c:v>
                </c:pt>
                <c:pt idx="5">
                  <c:v>203.68924046743206</c:v>
                </c:pt>
                <c:pt idx="6">
                  <c:v>203.78924519481271</c:v>
                </c:pt>
                <c:pt idx="7">
                  <c:v>203.88924991813758</c:v>
                </c:pt>
                <c:pt idx="8">
                  <c:v>203.98925463741188</c:v>
                </c:pt>
                <c:pt idx="9">
                  <c:v>204.08925935264088</c:v>
                </c:pt>
                <c:pt idx="10">
                  <c:v>204.18926406382971</c:v>
                </c:pt>
                <c:pt idx="11">
                  <c:v>204.28926877098363</c:v>
                </c:pt>
                <c:pt idx="12">
                  <c:v>204.3892734741078</c:v>
                </c:pt>
                <c:pt idx="13">
                  <c:v>204.4892781732074</c:v>
                </c:pt>
                <c:pt idx="14">
                  <c:v>204.58928286828768</c:v>
                </c:pt>
                <c:pt idx="15">
                  <c:v>204.68928755935372</c:v>
                </c:pt>
                <c:pt idx="16">
                  <c:v>204.7892922464107</c:v>
                </c:pt>
                <c:pt idx="17">
                  <c:v>204.88929692946377</c:v>
                </c:pt>
              </c:numCache>
            </c:numRef>
          </c:xVal>
          <c:yVal>
            <c:numRef>
              <c:f>data!$AC$3:$AC$20</c:f>
              <c:numCache>
                <c:formatCode>0.0000_ </c:formatCode>
                <c:ptCount val="18"/>
                <c:pt idx="0">
                  <c:v>1.4602617656567456</c:v>
                </c:pt>
                <c:pt idx="1">
                  <c:v>1.4646941930489814</c:v>
                </c:pt>
                <c:pt idx="2">
                  <c:v>1.4692159783511742</c:v>
                </c:pt>
                <c:pt idx="3">
                  <c:v>1.4694526457891803</c:v>
                </c:pt>
                <c:pt idx="4">
                  <c:v>1.4570882760444732</c:v>
                </c:pt>
                <c:pt idx="5">
                  <c:v>1.4449990323689526</c:v>
                </c:pt>
                <c:pt idx="6">
                  <c:v>1.4292279036042153</c:v>
                </c:pt>
                <c:pt idx="7">
                  <c:v>1.3953270873536368</c:v>
                </c:pt>
                <c:pt idx="8">
                  <c:v>1.3918719679457068</c:v>
                </c:pt>
                <c:pt idx="9">
                  <c:v>1.3848450083889579</c:v>
                </c:pt>
                <c:pt idx="10">
                  <c:v>1.3779171676299395</c:v>
                </c:pt>
                <c:pt idx="11">
                  <c:v>1.3960973763650253</c:v>
                </c:pt>
                <c:pt idx="12">
                  <c:v>1.4036974561185451</c:v>
                </c:pt>
                <c:pt idx="13">
                  <c:v>1.41142945474457</c:v>
                </c:pt>
                <c:pt idx="14">
                  <c:v>1.4003704165719917</c:v>
                </c:pt>
                <c:pt idx="15">
                  <c:v>1.3892686109934458</c:v>
                </c:pt>
                <c:pt idx="16">
                  <c:v>1.3618794913665575</c:v>
                </c:pt>
                <c:pt idx="17">
                  <c:v>1.3320119741225249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C18-44C0-BCC3-A3BEBCC7044D}"/>
            </c:ext>
          </c:extLst>
        </c:ser>
        <c:ser>
          <c:idx val="2"/>
          <c:order val="1"/>
          <c:tx>
            <c:v>gammat vs C (3 points)</c:v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data!$E$3:$E$20</c:f>
              <c:numCache>
                <c:formatCode>0.00_ </c:formatCode>
                <c:ptCount val="18"/>
                <c:pt idx="0">
                  <c:v>203.18921676950814</c:v>
                </c:pt>
                <c:pt idx="1">
                  <c:v>203.28922151724655</c:v>
                </c:pt>
                <c:pt idx="2">
                  <c:v>203.38922626090286</c:v>
                </c:pt>
                <c:pt idx="3">
                  <c:v>203.48923100048236</c:v>
                </c:pt>
                <c:pt idx="4">
                  <c:v>203.58923573599037</c:v>
                </c:pt>
                <c:pt idx="5">
                  <c:v>203.68924046743206</c:v>
                </c:pt>
                <c:pt idx="6">
                  <c:v>203.78924519481271</c:v>
                </c:pt>
                <c:pt idx="7">
                  <c:v>203.88924991813758</c:v>
                </c:pt>
                <c:pt idx="8">
                  <c:v>203.98925463741188</c:v>
                </c:pt>
                <c:pt idx="9">
                  <c:v>204.08925935264088</c:v>
                </c:pt>
                <c:pt idx="10">
                  <c:v>204.18926406382971</c:v>
                </c:pt>
                <c:pt idx="11">
                  <c:v>204.28926877098363</c:v>
                </c:pt>
                <c:pt idx="12">
                  <c:v>204.3892734741078</c:v>
                </c:pt>
                <c:pt idx="13">
                  <c:v>204.4892781732074</c:v>
                </c:pt>
                <c:pt idx="14">
                  <c:v>204.58928286828768</c:v>
                </c:pt>
                <c:pt idx="15">
                  <c:v>204.68928755935372</c:v>
                </c:pt>
                <c:pt idx="16">
                  <c:v>204.7892922464107</c:v>
                </c:pt>
                <c:pt idx="17">
                  <c:v>204.88929692946377</c:v>
                </c:pt>
              </c:numCache>
            </c:numRef>
          </c:xVal>
          <c:yVal>
            <c:numRef>
              <c:f>data!$AI$3:$AI$20</c:f>
              <c:numCache>
                <c:formatCode>0.0000_ </c:formatCode>
                <c:ptCount val="18"/>
                <c:pt idx="0">
                  <c:v>1.4623656979373538</c:v>
                </c:pt>
                <c:pt idx="1">
                  <c:v>1.4668420136938918</c:v>
                </c:pt>
                <c:pt idx="2">
                  <c:v>1.4692263288716327</c:v>
                </c:pt>
                <c:pt idx="3">
                  <c:v>1.4631247243823005</c:v>
                </c:pt>
                <c:pt idx="4">
                  <c:v>1.4509010478849531</c:v>
                </c:pt>
                <c:pt idx="5">
                  <c:v>1.4369458560607231</c:v>
                </c:pt>
                <c:pt idx="6">
                  <c:v>1.4118738762809533</c:v>
                </c:pt>
                <c:pt idx="7">
                  <c:v>1.3934993457791547</c:v>
                </c:pt>
                <c:pt idx="8">
                  <c:v>1.3882490820907127</c:v>
                </c:pt>
                <c:pt idx="9">
                  <c:v>1.3812730113097209</c:v>
                </c:pt>
                <c:pt idx="10">
                  <c:v>1.3868212622821658</c:v>
                </c:pt>
                <c:pt idx="11">
                  <c:v>1.3997838026315961</c:v>
                </c:pt>
                <c:pt idx="12">
                  <c:v>1.4074483119744436</c:v>
                </c:pt>
                <c:pt idx="13">
                  <c:v>1.4057690360346475</c:v>
                </c:pt>
                <c:pt idx="14">
                  <c:v>1.3946896973545828</c:v>
                </c:pt>
                <c:pt idx="15">
                  <c:v>1.3752762078906258</c:v>
                </c:pt>
                <c:pt idx="16">
                  <c:v>1.3466082032993207</c:v>
                </c:pt>
                <c:pt idx="1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E30-4020-BC68-B5967F56E911}"/>
            </c:ext>
          </c:extLst>
        </c:ser>
        <c:ser>
          <c:idx val="1"/>
          <c:order val="2"/>
          <c:tx>
            <c:v>gamma vs V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data!$E$2:$E$20</c:f>
              <c:numCache>
                <c:formatCode>0.00_ </c:formatCode>
                <c:ptCount val="19"/>
                <c:pt idx="0">
                  <c:v>203.0892120176824</c:v>
                </c:pt>
                <c:pt idx="1">
                  <c:v>203.18921676950814</c:v>
                </c:pt>
                <c:pt idx="2">
                  <c:v>203.28922151724655</c:v>
                </c:pt>
                <c:pt idx="3">
                  <c:v>203.38922626090286</c:v>
                </c:pt>
                <c:pt idx="4">
                  <c:v>203.48923100048236</c:v>
                </c:pt>
                <c:pt idx="5">
                  <c:v>203.58923573599037</c:v>
                </c:pt>
                <c:pt idx="6">
                  <c:v>203.68924046743206</c:v>
                </c:pt>
                <c:pt idx="7">
                  <c:v>203.78924519481271</c:v>
                </c:pt>
                <c:pt idx="8">
                  <c:v>203.88924991813758</c:v>
                </c:pt>
                <c:pt idx="9">
                  <c:v>203.98925463741188</c:v>
                </c:pt>
                <c:pt idx="10">
                  <c:v>204.08925935264088</c:v>
                </c:pt>
                <c:pt idx="11">
                  <c:v>204.18926406382971</c:v>
                </c:pt>
                <c:pt idx="12">
                  <c:v>204.28926877098363</c:v>
                </c:pt>
                <c:pt idx="13">
                  <c:v>204.3892734741078</c:v>
                </c:pt>
                <c:pt idx="14">
                  <c:v>204.4892781732074</c:v>
                </c:pt>
                <c:pt idx="15">
                  <c:v>204.58928286828768</c:v>
                </c:pt>
                <c:pt idx="16">
                  <c:v>204.68928755935372</c:v>
                </c:pt>
                <c:pt idx="17">
                  <c:v>204.7892922464107</c:v>
                </c:pt>
                <c:pt idx="18">
                  <c:v>204.88929692946377</c:v>
                </c:pt>
              </c:numCache>
            </c:numRef>
          </c:xVal>
          <c:yVal>
            <c:numRef>
              <c:f>data!$F$2:$F$20</c:f>
              <c:numCache>
                <c:formatCode>0.0000_ </c:formatCode>
                <c:ptCount val="19"/>
                <c:pt idx="0">
                  <c:v>1.3974348571774606</c:v>
                </c:pt>
                <c:pt idx="1">
                  <c:v>1.3976305611927753</c:v>
                </c:pt>
                <c:pt idx="2">
                  <c:v>1.397826265200091</c:v>
                </c:pt>
                <c:pt idx="3">
                  <c:v>1.3980219691994185</c:v>
                </c:pt>
                <c:pt idx="4">
                  <c:v>1.3982176731907678</c:v>
                </c:pt>
                <c:pt idx="5">
                  <c:v>1.3984133771741494</c:v>
                </c:pt>
                <c:pt idx="6">
                  <c:v>1.3986090811495735</c:v>
                </c:pt>
                <c:pt idx="7">
                  <c:v>1.3988047851170502</c:v>
                </c:pt>
                <c:pt idx="8">
                  <c:v>1.3990004890765901</c:v>
                </c:pt>
                <c:pt idx="9">
                  <c:v>1.3991961930282033</c:v>
                </c:pt>
                <c:pt idx="10">
                  <c:v>1.3993918969718999</c:v>
                </c:pt>
                <c:pt idx="11">
                  <c:v>1.3995876009076902</c:v>
                </c:pt>
                <c:pt idx="12">
                  <c:v>1.3997833048355843</c:v>
                </c:pt>
                <c:pt idx="13">
                  <c:v>1.3999790087555926</c:v>
                </c:pt>
                <c:pt idx="14">
                  <c:v>1.4001747126677249</c:v>
                </c:pt>
                <c:pt idx="15">
                  <c:v>1.4003704165719917</c:v>
                </c:pt>
                <c:pt idx="16">
                  <c:v>1.4005661204684026</c:v>
                </c:pt>
                <c:pt idx="17">
                  <c:v>1.4007618243569682</c:v>
                </c:pt>
                <c:pt idx="18">
                  <c:v>1.4009575282376983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C18-44C0-BCC3-A3BEBCC704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9924424"/>
        <c:axId val="389925736"/>
      </c:scatterChart>
      <c:valAx>
        <c:axId val="389924424"/>
        <c:scaling>
          <c:orientation val="minMax"/>
          <c:max val="186.81"/>
          <c:min val="186.75"/>
        </c:scaling>
        <c:delete val="0"/>
        <c:axPos val="b"/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CN">
                    <a:solidFill>
                      <a:sysClr val="windowText" lastClr="000000"/>
                    </a:solidFill>
                  </a:rPr>
                  <a:t>Electron</a:t>
                </a:r>
                <a:r>
                  <a:rPr lang="en-US" altLang="zh-CN" baseline="0">
                    <a:solidFill>
                      <a:sysClr val="windowText" lastClr="000000"/>
                    </a:solidFill>
                  </a:rPr>
                  <a:t> voltage [kV]</a:t>
                </a:r>
                <a:endParaRPr lang="zh-CN" altLang="en-US">
                  <a:solidFill>
                    <a:sysClr val="windowText" lastClr="000000"/>
                  </a:solidFill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zh-CN"/>
            </a:p>
          </c:txPr>
        </c:title>
        <c:numFmt formatCode="0.00_ " sourceLinked="0"/>
        <c:majorTickMark val="in"/>
        <c:minorTickMark val="in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389925736"/>
        <c:crossesAt val="-1.8000000000000007E-4"/>
        <c:crossBetween val="midCat"/>
        <c:majorUnit val="1.0000000000000002E-2"/>
      </c:valAx>
      <c:valAx>
        <c:axId val="389925736"/>
        <c:scaling>
          <c:orientation val="minMax"/>
          <c:max val="1.3780000000000001"/>
          <c:min val="1.34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l-GR" altLang="zh-CN" sz="1100">
                    <a:solidFill>
                      <a:sysClr val="windowText" lastClr="000000"/>
                    </a:solidFill>
                  </a:rPr>
                  <a:t>γ</a:t>
                </a:r>
                <a:r>
                  <a:rPr lang="en-US" altLang="zh-CN" sz="1100">
                    <a:solidFill>
                      <a:sysClr val="windowText" lastClr="000000"/>
                    </a:solidFill>
                  </a:rPr>
                  <a:t>t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zh-CN"/>
            </a:p>
          </c:txPr>
        </c:title>
        <c:numFmt formatCode="#,##0.000_);[Red]\(#,##0.000\)" sourceLinked="0"/>
        <c:majorTickMark val="in"/>
        <c:minorTickMark val="in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389924424"/>
        <c:crossesAt val="-5.000000000000001E-3"/>
        <c:crossBetween val="midCat"/>
        <c:majorUnit val="5.000000000000001E-3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25184658579386299"/>
          <c:y val="0.54080440283795428"/>
          <c:w val="0.34102771597422332"/>
          <c:h val="0.1993859154684676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zh-CN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040315130136965"/>
          <c:y val="2.5445981624881601E-2"/>
          <c:w val="0.76108204987515882"/>
          <c:h val="0.76661203703703706"/>
        </c:manualLayout>
      </c:layout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data!$W$2:$W$20</c:f>
              <c:numCache>
                <c:formatCode>0.0000_ </c:formatCode>
                <c:ptCount val="19"/>
                <c:pt idx="0">
                  <c:v>108.25246391270308</c:v>
                </c:pt>
                <c:pt idx="1">
                  <c:v>108.26703504843391</c:v>
                </c:pt>
                <c:pt idx="2">
                  <c:v>108.28151379383277</c:v>
                </c:pt>
                <c:pt idx="3">
                  <c:v>108.29589923897535</c:v>
                </c:pt>
                <c:pt idx="4">
                  <c:v>108.31027572869652</c:v>
                </c:pt>
                <c:pt idx="5">
                  <c:v>108.32489284943655</c:v>
                </c:pt>
                <c:pt idx="6">
                  <c:v>108.33975114589103</c:v>
                </c:pt>
                <c:pt idx="7">
                  <c:v>108.35493467709864</c:v>
                </c:pt>
                <c:pt idx="8">
                  <c:v>108.37086031112929</c:v>
                </c:pt>
                <c:pt idx="9">
                  <c:v>108.38686054357815</c:v>
                </c:pt>
                <c:pt idx="10">
                  <c:v>108.40301896772814</c:v>
                </c:pt>
                <c:pt idx="11">
                  <c:v>108.41933566740028</c:v>
                </c:pt>
                <c:pt idx="12">
                  <c:v>108.43522570926805</c:v>
                </c:pt>
                <c:pt idx="13">
                  <c:v>108.45093967272668</c:v>
                </c:pt>
                <c:pt idx="14">
                  <c:v>108.46647749312478</c:v>
                </c:pt>
                <c:pt idx="15">
                  <c:v>108.48225715394953</c:v>
                </c:pt>
                <c:pt idx="16">
                  <c:v>108.49828544422827</c:v>
                </c:pt>
                <c:pt idx="17">
                  <c:v>108.51496020059434</c:v>
                </c:pt>
                <c:pt idx="18">
                  <c:v>108.53238631198876</c:v>
                </c:pt>
              </c:numCache>
            </c:numRef>
          </c:xVal>
          <c:yVal>
            <c:numRef>
              <c:f>data!$L$2:$L$20</c:f>
              <c:numCache>
                <c:formatCode>0.0_ </c:formatCode>
                <c:ptCount val="1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439-4D28-9CCA-64D9218C38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9924424"/>
        <c:axId val="389925736"/>
      </c:scatterChart>
      <c:valAx>
        <c:axId val="38992442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CN">
                    <a:solidFill>
                      <a:sysClr val="windowText" lastClr="000000"/>
                    </a:solidFill>
                  </a:rPr>
                  <a:t>C[m]</a:t>
                </a:r>
                <a:endParaRPr lang="zh-CN" altLang="en-US">
                  <a:solidFill>
                    <a:sysClr val="windowText" lastClr="000000"/>
                  </a:solidFill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zh-CN"/>
            </a:p>
          </c:txPr>
        </c:title>
        <c:numFmt formatCode="0.00_ " sourceLinked="0"/>
        <c:majorTickMark val="in"/>
        <c:minorTickMark val="in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389925736"/>
        <c:crossesAt val="-1.8000000000000007E-4"/>
        <c:crossBetween val="midCat"/>
      </c:valAx>
      <c:valAx>
        <c:axId val="389925736"/>
        <c:scaling>
          <c:orientation val="minMax"/>
          <c:max val="210000"/>
          <c:min val="1000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CN" sz="1100">
                    <a:solidFill>
                      <a:sysClr val="windowText" lastClr="000000"/>
                    </a:solidFill>
                  </a:rPr>
                  <a:t>Area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zh-CN"/>
            </a:p>
          </c:txPr>
        </c:title>
        <c:numFmt formatCode="0.0E+0" sourceLinked="0"/>
        <c:majorTickMark val="in"/>
        <c:minorTickMark val="in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389924424"/>
        <c:crossesAt val="-5.000000000000001E-3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  <c:userShapes r:id="rId3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040315130136965"/>
          <c:y val="2.5445981624881601E-2"/>
          <c:w val="0.76108204987515882"/>
          <c:h val="0.74897314814814819"/>
        </c:manualLayout>
      </c:layout>
      <c:scatterChart>
        <c:scatterStyle val="lineMarker"/>
        <c:varyColors val="0"/>
        <c:ser>
          <c:idx val="0"/>
          <c:order val="0"/>
          <c:tx>
            <c:v>2 points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data!$W$3:$W$20</c:f>
              <c:numCache>
                <c:formatCode>0.0000_ </c:formatCode>
                <c:ptCount val="18"/>
                <c:pt idx="0">
                  <c:v>108.26703504843391</c:v>
                </c:pt>
                <c:pt idx="1">
                  <c:v>108.28151379383277</c:v>
                </c:pt>
                <c:pt idx="2">
                  <c:v>108.29589923897535</c:v>
                </c:pt>
                <c:pt idx="3">
                  <c:v>108.31027572869652</c:v>
                </c:pt>
                <c:pt idx="4">
                  <c:v>108.32489284943655</c:v>
                </c:pt>
                <c:pt idx="5">
                  <c:v>108.33975114589103</c:v>
                </c:pt>
                <c:pt idx="6">
                  <c:v>108.35493467709864</c:v>
                </c:pt>
                <c:pt idx="7">
                  <c:v>108.37086031112929</c:v>
                </c:pt>
                <c:pt idx="8">
                  <c:v>108.38686054357815</c:v>
                </c:pt>
                <c:pt idx="9">
                  <c:v>108.40301896772814</c:v>
                </c:pt>
                <c:pt idx="10">
                  <c:v>108.41933566740028</c:v>
                </c:pt>
                <c:pt idx="11">
                  <c:v>108.43522570926805</c:v>
                </c:pt>
                <c:pt idx="12">
                  <c:v>108.45093967272668</c:v>
                </c:pt>
                <c:pt idx="13">
                  <c:v>108.46647749312478</c:v>
                </c:pt>
                <c:pt idx="14">
                  <c:v>108.48225715394953</c:v>
                </c:pt>
                <c:pt idx="15">
                  <c:v>108.49828544422827</c:v>
                </c:pt>
                <c:pt idx="16">
                  <c:v>108.51496020059434</c:v>
                </c:pt>
                <c:pt idx="17">
                  <c:v>108.53238631198876</c:v>
                </c:pt>
              </c:numCache>
            </c:numRef>
          </c:xVal>
          <c:yVal>
            <c:numRef>
              <c:f>data!$AA$3:$AA$20</c:f>
              <c:numCache>
                <c:formatCode>0.000_ </c:formatCode>
                <c:ptCount val="18"/>
                <c:pt idx="0">
                  <c:v>8.3941204713545645E-2</c:v>
                </c:pt>
                <c:pt idx="1">
                  <c:v>8.922212136512167E-2</c:v>
                </c:pt>
                <c:pt idx="2">
                  <c:v>9.4566191798623314E-2</c:v>
                </c:pt>
                <c:pt idx="3">
                  <c:v>9.4604390605139629E-2</c:v>
                </c:pt>
                <c:pt idx="4">
                  <c:v>7.8915631841525058E-2</c:v>
                </c:pt>
                <c:pt idx="5">
                  <c:v>6.3176934349190819E-2</c:v>
                </c:pt>
                <c:pt idx="6">
                  <c:v>4.2119691420975575E-2</c:v>
                </c:pt>
                <c:pt idx="7">
                  <c:v>-5.2722220312926386E-3</c:v>
                </c:pt>
                <c:pt idx="8">
                  <c:v>-1.0551970009175064E-2</c:v>
                </c:pt>
                <c:pt idx="9">
                  <c:v>-2.1119029575814647E-2</c:v>
                </c:pt>
                <c:pt idx="10">
                  <c:v>-3.1701235302577367E-2</c:v>
                </c:pt>
                <c:pt idx="11">
                  <c:v>-5.2873019663039885E-3</c:v>
                </c:pt>
                <c:pt idx="12">
                  <c:v>5.2910578320087857E-3</c:v>
                </c:pt>
                <c:pt idx="13">
                  <c:v>1.5884420391157627E-2</c:v>
                </c:pt>
                <c:pt idx="14">
                  <c:v>0</c:v>
                </c:pt>
                <c:pt idx="15">
                  <c:v>-1.6330096232985085E-2</c:v>
                </c:pt>
                <c:pt idx="16">
                  <c:v>-5.7916119830580266E-2</c:v>
                </c:pt>
                <c:pt idx="17">
                  <c:v>-0.10620006776048525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C14-4423-B861-04EE57DBE1BA}"/>
            </c:ext>
          </c:extLst>
        </c:ser>
        <c:ser>
          <c:idx val="1"/>
          <c:order val="1"/>
          <c:tx>
            <c:v>3 points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data!$W$3:$W$20</c:f>
              <c:numCache>
                <c:formatCode>0.0000_ </c:formatCode>
                <c:ptCount val="18"/>
                <c:pt idx="0">
                  <c:v>108.26703504843391</c:v>
                </c:pt>
                <c:pt idx="1">
                  <c:v>108.28151379383277</c:v>
                </c:pt>
                <c:pt idx="2">
                  <c:v>108.29589923897535</c:v>
                </c:pt>
                <c:pt idx="3">
                  <c:v>108.31027572869652</c:v>
                </c:pt>
                <c:pt idx="4">
                  <c:v>108.32489284943655</c:v>
                </c:pt>
                <c:pt idx="5">
                  <c:v>108.33975114589103</c:v>
                </c:pt>
                <c:pt idx="6">
                  <c:v>108.35493467709864</c:v>
                </c:pt>
                <c:pt idx="7">
                  <c:v>108.37086031112929</c:v>
                </c:pt>
                <c:pt idx="8">
                  <c:v>108.38686054357815</c:v>
                </c:pt>
                <c:pt idx="9">
                  <c:v>108.40301896772814</c:v>
                </c:pt>
                <c:pt idx="10">
                  <c:v>108.41933566740028</c:v>
                </c:pt>
                <c:pt idx="11">
                  <c:v>108.43522570926805</c:v>
                </c:pt>
                <c:pt idx="12">
                  <c:v>108.45093967272668</c:v>
                </c:pt>
                <c:pt idx="13">
                  <c:v>108.46647749312478</c:v>
                </c:pt>
                <c:pt idx="14">
                  <c:v>108.48225715394953</c:v>
                </c:pt>
                <c:pt idx="15">
                  <c:v>108.49828544422827</c:v>
                </c:pt>
                <c:pt idx="16">
                  <c:v>108.51496020059434</c:v>
                </c:pt>
                <c:pt idx="17">
                  <c:v>108.53238631198876</c:v>
                </c:pt>
              </c:numCache>
            </c:numRef>
          </c:xVal>
          <c:yVal>
            <c:numRef>
              <c:f>data!$AG$3:$AG$20</c:f>
              <c:numCache>
                <c:formatCode>0.0000_ </c:formatCode>
                <c:ptCount val="18"/>
                <c:pt idx="0">
                  <c:v>8.6575209646382212E-2</c:v>
                </c:pt>
                <c:pt idx="1">
                  <c:v>9.188737821005033E-2</c:v>
                </c:pt>
                <c:pt idx="2">
                  <c:v>9.4578949095386E-2</c:v>
                </c:pt>
                <c:pt idx="3">
                  <c:v>8.6755898221918093E-2</c:v>
                </c:pt>
                <c:pt idx="4">
                  <c:v>7.1043130156833501E-2</c:v>
                </c:pt>
                <c:pt idx="5">
                  <c:v>5.264690345935974E-2</c:v>
                </c:pt>
                <c:pt idx="6">
                  <c:v>1.84274303648434E-2</c:v>
                </c:pt>
                <c:pt idx="7">
                  <c:v>-7.9110216980167181E-3</c:v>
                </c:pt>
                <c:pt idx="8">
                  <c:v>-1.5833286818565107E-2</c:v>
                </c:pt>
                <c:pt idx="9">
                  <c:v>-2.6407122989363874E-2</c:v>
                </c:pt>
                <c:pt idx="10">
                  <c:v>-1.849567645752126E-2</c:v>
                </c:pt>
                <c:pt idx="11">
                  <c:v>7.1124686873424992E-7</c:v>
                </c:pt>
                <c:pt idx="12">
                  <c:v>1.058580045269919E-2</c:v>
                </c:pt>
                <c:pt idx="13">
                  <c:v>7.9432563793635502E-3</c:v>
                </c:pt>
                <c:pt idx="14">
                  <c:v>-8.162802542336145E-3</c:v>
                </c:pt>
                <c:pt idx="15">
                  <c:v>-3.7116093698071895E-2</c:v>
                </c:pt>
                <c:pt idx="16">
                  <c:v>-8.2046894228745115E-2</c:v>
                </c:pt>
                <c:pt idx="1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58B-463E-9C79-FCBC9EB08F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9924424"/>
        <c:axId val="389925736"/>
      </c:scatterChart>
      <c:valAx>
        <c:axId val="38992442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CN">
                    <a:solidFill>
                      <a:sysClr val="windowText" lastClr="000000"/>
                    </a:solidFill>
                  </a:rPr>
                  <a:t>C[m]</a:t>
                </a:r>
                <a:endParaRPr lang="zh-CN" altLang="en-US">
                  <a:solidFill>
                    <a:sysClr val="windowText" lastClr="000000"/>
                  </a:solidFill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zh-CN"/>
            </a:p>
          </c:txPr>
        </c:title>
        <c:numFmt formatCode="0.00_ " sourceLinked="0"/>
        <c:majorTickMark val="in"/>
        <c:minorTickMark val="in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389925736"/>
        <c:crossesAt val="-0.2"/>
        <c:crossBetween val="midCat"/>
      </c:valAx>
      <c:valAx>
        <c:axId val="389925736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CN" sz="1100">
                    <a:solidFill>
                      <a:sysClr val="windowText" lastClr="000000"/>
                    </a:solidFill>
                  </a:rPr>
                  <a:t>1-ap*</a:t>
                </a:r>
                <a:r>
                  <a:rPr lang="el-GR" altLang="zh-CN" sz="1100">
                    <a:solidFill>
                      <a:sysClr val="windowText" lastClr="000000"/>
                    </a:solidFill>
                  </a:rPr>
                  <a:t>γ^2</a:t>
                </a:r>
                <a:endParaRPr lang="en-US" altLang="zh-CN" sz="1100">
                  <a:solidFill>
                    <a:sysClr val="windowText" lastClr="000000"/>
                  </a:solidFill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zh-CN"/>
            </a:p>
          </c:txPr>
        </c:title>
        <c:numFmt formatCode="#,##0.000_ " sourceLinked="0"/>
        <c:majorTickMark val="in"/>
        <c:minorTickMark val="in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389924424"/>
        <c:crossesAt val="-5.000000000000001E-3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9582561638469087"/>
          <c:y val="0.12226622298245104"/>
          <c:w val="0.15235051309460074"/>
          <c:h val="0.1930149889809420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1.xml"/><Relationship Id="rId2" Type="http://schemas.openxmlformats.org/officeDocument/2006/relationships/chart" Target="../charts/chart20.xml"/><Relationship Id="rId1" Type="http://schemas.openxmlformats.org/officeDocument/2006/relationships/chart" Target="../charts/chart19.xml"/><Relationship Id="rId6" Type="http://schemas.openxmlformats.org/officeDocument/2006/relationships/chart" Target="../charts/chart24.xml"/><Relationship Id="rId5" Type="http://schemas.openxmlformats.org/officeDocument/2006/relationships/chart" Target="../charts/chart23.xml"/><Relationship Id="rId4" Type="http://schemas.openxmlformats.org/officeDocument/2006/relationships/chart" Target="../charts/chart22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Relationship Id="rId6" Type="http://schemas.openxmlformats.org/officeDocument/2006/relationships/chart" Target="../charts/chart18.xml"/><Relationship Id="rId5" Type="http://schemas.openxmlformats.org/officeDocument/2006/relationships/chart" Target="../charts/chart17.xml"/><Relationship Id="rId4" Type="http://schemas.openxmlformats.org/officeDocument/2006/relationships/chart" Target="../charts/chart1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61</xdr:col>
      <xdr:colOff>298317</xdr:colOff>
      <xdr:row>0</xdr:row>
      <xdr:rowOff>303076</xdr:rowOff>
    </xdr:from>
    <xdr:to>
      <xdr:col>68</xdr:col>
      <xdr:colOff>648056</xdr:colOff>
      <xdr:row>19</xdr:row>
      <xdr:rowOff>93152</xdr:rowOff>
    </xdr:to>
    <xdr:graphicFrame macro="">
      <xdr:nvGraphicFramePr>
        <xdr:cNvPr id="2" name="图表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61</xdr:col>
      <xdr:colOff>317502</xdr:colOff>
      <xdr:row>20</xdr:row>
      <xdr:rowOff>0</xdr:rowOff>
    </xdr:from>
    <xdr:to>
      <xdr:col>69</xdr:col>
      <xdr:colOff>11075</xdr:colOff>
      <xdr:row>21</xdr:row>
      <xdr:rowOff>139326</xdr:rowOff>
    </xdr:to>
    <xdr:graphicFrame macro="">
      <xdr:nvGraphicFramePr>
        <xdr:cNvPr id="3" name="图表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69</xdr:col>
      <xdr:colOff>31128</xdr:colOff>
      <xdr:row>0</xdr:row>
      <xdr:rowOff>991098</xdr:rowOff>
    </xdr:from>
    <xdr:to>
      <xdr:col>76</xdr:col>
      <xdr:colOff>380868</xdr:colOff>
      <xdr:row>12</xdr:row>
      <xdr:rowOff>130179</xdr:rowOff>
    </xdr:to>
    <xdr:graphicFrame macro="">
      <xdr:nvGraphicFramePr>
        <xdr:cNvPr id="4" name="图表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69</xdr:col>
      <xdr:colOff>37042</xdr:colOff>
      <xdr:row>20</xdr:row>
      <xdr:rowOff>0</xdr:rowOff>
    </xdr:from>
    <xdr:to>
      <xdr:col>76</xdr:col>
      <xdr:colOff>386781</xdr:colOff>
      <xdr:row>20</xdr:row>
      <xdr:rowOff>141696</xdr:rowOff>
    </xdr:to>
    <xdr:graphicFrame macro="">
      <xdr:nvGraphicFramePr>
        <xdr:cNvPr id="5" name="图表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84</xdr:col>
      <xdr:colOff>522431</xdr:colOff>
      <xdr:row>0</xdr:row>
      <xdr:rowOff>432472</xdr:rowOff>
    </xdr:from>
    <xdr:to>
      <xdr:col>92</xdr:col>
      <xdr:colOff>214080</xdr:colOff>
      <xdr:row>9</xdr:row>
      <xdr:rowOff>115972</xdr:rowOff>
    </xdr:to>
    <xdr:graphicFrame macro="">
      <xdr:nvGraphicFramePr>
        <xdr:cNvPr id="6" name="图表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69</xdr:col>
      <xdr:colOff>208643</xdr:colOff>
      <xdr:row>23</xdr:row>
      <xdr:rowOff>72572</xdr:rowOff>
    </xdr:from>
    <xdr:to>
      <xdr:col>76</xdr:col>
      <xdr:colOff>558382</xdr:colOff>
      <xdr:row>42</xdr:row>
      <xdr:rowOff>116648</xdr:rowOff>
    </xdr:to>
    <xdr:graphicFrame macro="">
      <xdr:nvGraphicFramePr>
        <xdr:cNvPr id="7" name="图表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76</xdr:col>
      <xdr:colOff>540987</xdr:colOff>
      <xdr:row>0</xdr:row>
      <xdr:rowOff>1025072</xdr:rowOff>
    </xdr:from>
    <xdr:to>
      <xdr:col>84</xdr:col>
      <xdr:colOff>228512</xdr:colOff>
      <xdr:row>19</xdr:row>
      <xdr:rowOff>171078</xdr:rowOff>
    </xdr:to>
    <xdr:graphicFrame macro="">
      <xdr:nvGraphicFramePr>
        <xdr:cNvPr id="10" name="图表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69</xdr:col>
      <xdr:colOff>222250</xdr:colOff>
      <xdr:row>43</xdr:row>
      <xdr:rowOff>127000</xdr:rowOff>
    </xdr:from>
    <xdr:to>
      <xdr:col>76</xdr:col>
      <xdr:colOff>571989</xdr:colOff>
      <xdr:row>52</xdr:row>
      <xdr:rowOff>0</xdr:rowOff>
    </xdr:to>
    <xdr:graphicFrame macro="">
      <xdr:nvGraphicFramePr>
        <xdr:cNvPr id="11" name="图表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69</xdr:col>
      <xdr:colOff>23346</xdr:colOff>
      <xdr:row>13</xdr:row>
      <xdr:rowOff>30817</xdr:rowOff>
    </xdr:from>
    <xdr:to>
      <xdr:col>76</xdr:col>
      <xdr:colOff>373085</xdr:colOff>
      <xdr:row>20</xdr:row>
      <xdr:rowOff>0</xdr:rowOff>
    </xdr:to>
    <xdr:graphicFrame macro="">
      <xdr:nvGraphicFramePr>
        <xdr:cNvPr id="12" name="图表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51</xdr:col>
      <xdr:colOff>414812</xdr:colOff>
      <xdr:row>0</xdr:row>
      <xdr:rowOff>220186</xdr:rowOff>
    </xdr:from>
    <xdr:to>
      <xdr:col>59</xdr:col>
      <xdr:colOff>28941</xdr:colOff>
      <xdr:row>19</xdr:row>
      <xdr:rowOff>10262</xdr:rowOff>
    </xdr:to>
    <xdr:graphicFrame macro="">
      <xdr:nvGraphicFramePr>
        <xdr:cNvPr id="13" name="图表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36</xdr:col>
      <xdr:colOff>501124</xdr:colOff>
      <xdr:row>22</xdr:row>
      <xdr:rowOff>29881</xdr:rowOff>
    </xdr:from>
    <xdr:to>
      <xdr:col>43</xdr:col>
      <xdr:colOff>367824</xdr:colOff>
      <xdr:row>38</xdr:row>
      <xdr:rowOff>65081</xdr:rowOff>
    </xdr:to>
    <xdr:graphicFrame macro="">
      <xdr:nvGraphicFramePr>
        <xdr:cNvPr id="15" name="图表 1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0.73019</cdr:x>
      <cdr:y>0.11394</cdr:y>
    </cdr:from>
    <cdr:to>
      <cdr:x>0.86158</cdr:x>
      <cdr:y>0.84799</cdr:y>
    </cdr:to>
    <cdr:sp macro="" textlink="">
      <cdr:nvSpPr>
        <cdr:cNvPr id="2" name="圆角矩形 1"/>
        <cdr:cNvSpPr/>
      </cdr:nvSpPr>
      <cdr:spPr>
        <a:xfrm xmlns:a="http://schemas.openxmlformats.org/drawingml/2006/main">
          <a:off x="4033157" y="459015"/>
          <a:ext cx="725714" cy="2957286"/>
        </a:xfrm>
        <a:prstGeom xmlns:a="http://schemas.openxmlformats.org/drawingml/2006/main" prst="roundRect">
          <a:avLst/>
        </a:prstGeom>
        <a:solidFill xmlns:a="http://schemas.openxmlformats.org/drawingml/2006/main">
          <a:schemeClr val="accent1">
            <a:alpha val="20000"/>
          </a:schemeClr>
        </a:solidFill>
        <a:ln xmlns:a="http://schemas.openxmlformats.org/drawingml/2006/main">
          <a:solidFill>
            <a:schemeClr val="accent1">
              <a:shade val="50000"/>
            </a:schemeClr>
          </a:solidFill>
          <a:prstDash val="sysDash"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zh-CN" altLang="en-US" sz="1100"/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394609</xdr:colOff>
      <xdr:row>20</xdr:row>
      <xdr:rowOff>122464</xdr:rowOff>
    </xdr:from>
    <xdr:ext cx="1156791" cy="346441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文本框 1"/>
            <xdr:cNvSpPr txBox="1"/>
          </xdr:nvSpPr>
          <xdr:spPr>
            <a:xfrm>
              <a:off x="1864180" y="4304393"/>
              <a:ext cx="1156791" cy="34644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altLang="zh-CN" sz="11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r>
                          <a:rPr lang="en-US" altLang="zh-CN" sz="11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𝒎</m:t>
                        </m:r>
                      </m:num>
                      <m:den>
                        <m:r>
                          <a:rPr lang="en-US" altLang="zh-CN" sz="11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∆</m:t>
                        </m:r>
                        <m:r>
                          <a:rPr lang="en-US" altLang="zh-CN" sz="11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𝒎</m:t>
                        </m:r>
                      </m:den>
                    </m:f>
                    <m:r>
                      <a:rPr lang="en-US" altLang="zh-CN" sz="1100" b="1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=</m:t>
                    </m:r>
                    <m:f>
                      <m:fPr>
                        <m:ctrlPr>
                          <a:rPr lang="en-US" altLang="zh-CN" sz="11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r>
                          <a:rPr lang="en-US" altLang="zh-CN" sz="11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𝟏</m:t>
                        </m:r>
                      </m:num>
                      <m:den>
                        <m:r>
                          <a:rPr lang="en-US" altLang="zh-CN" sz="11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𝟐</m:t>
                        </m:r>
                        <m:r>
                          <a:rPr lang="en-US" altLang="zh-CN" sz="11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.</m:t>
                        </m:r>
                        <m:r>
                          <a:rPr lang="en-US" altLang="zh-CN" sz="11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𝟑𝟓</m:t>
                        </m:r>
                      </m:den>
                    </m:f>
                    <m:f>
                      <m:fPr>
                        <m:ctrlPr>
                          <a:rPr lang="en-US" altLang="zh-CN" sz="11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r>
                          <a:rPr lang="en-US" altLang="zh-CN" sz="11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𝟏</m:t>
                        </m:r>
                      </m:num>
                      <m:den>
                        <m:sSup>
                          <m:sSupPr>
                            <m:ctrlPr>
                              <a:rPr lang="en-US" altLang="zh-CN" sz="1100" b="1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pPr>
                          <m:e>
                            <m:sSub>
                              <m:sSubPr>
                                <m:ctrlPr>
                                  <a:rPr lang="en-US" altLang="zh-CN" sz="1100" b="1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zh-CN" altLang="zh-CN" sz="1100" b="1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𝜸</m:t>
                                </m:r>
                              </m:e>
                              <m:sub>
                                <m:r>
                                  <a:rPr lang="en-US" altLang="zh-CN" sz="1100" b="1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𝒕</m:t>
                                </m:r>
                              </m:sub>
                            </m:sSub>
                          </m:e>
                          <m:sup>
                            <m:r>
                              <a:rPr lang="en-US" altLang="zh-CN" sz="1100" b="1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𝟐</m:t>
                            </m:r>
                          </m:sup>
                        </m:sSup>
                      </m:den>
                    </m:f>
                    <m:f>
                      <m:fPr>
                        <m:ctrlPr>
                          <a:rPr lang="en-US" altLang="zh-CN" sz="11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r>
                          <a:rPr lang="en-US" altLang="zh-CN" sz="11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𝑻</m:t>
                        </m:r>
                      </m:num>
                      <m:den>
                        <m:r>
                          <a:rPr lang="en-US" altLang="zh-CN" sz="11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∆</m:t>
                        </m:r>
                        <m:r>
                          <a:rPr lang="en-US" altLang="zh-CN" sz="11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𝑻</m:t>
                        </m:r>
                      </m:den>
                    </m:f>
                  </m:oMath>
                </m:oMathPara>
              </a14:m>
              <a:endParaRPr lang="zh-CN" altLang="en-US" sz="1100"/>
            </a:p>
          </xdr:txBody>
        </xdr:sp>
      </mc:Choice>
      <mc:Fallback xmlns="">
        <xdr:sp macro="" textlink="">
          <xdr:nvSpPr>
            <xdr:cNvPr id="2" name="文本框 1"/>
            <xdr:cNvSpPr txBox="1"/>
          </xdr:nvSpPr>
          <xdr:spPr>
            <a:xfrm>
              <a:off x="1864180" y="4304393"/>
              <a:ext cx="1156791" cy="34644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altLang="zh-CN" sz="1100" b="1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𝒎/∆𝒎=𝟏/(𝟐.𝟑𝟓)  𝟏/〖</a:t>
              </a:r>
              <a:r>
                <a:rPr lang="zh-CN" altLang="zh-CN" sz="1100" b="1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𝜸</a:t>
              </a:r>
              <a:r>
                <a:rPr lang="en-US" altLang="zh-CN" sz="1100" b="1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_𝒕〗^𝟐   𝑻/∆𝑻</a:t>
              </a:r>
              <a:endParaRPr lang="zh-CN" altLang="en-US" sz="1100"/>
            </a:p>
          </xdr:txBody>
        </xdr:sp>
      </mc:Fallback>
    </mc:AlternateContent>
    <xdr:clientData/>
  </xdr:oneCellAnchor>
  <xdr:oneCellAnchor>
    <xdr:from>
      <xdr:col>15</xdr:col>
      <xdr:colOff>187325</xdr:colOff>
      <xdr:row>0</xdr:row>
      <xdr:rowOff>139700</xdr:rowOff>
    </xdr:from>
    <xdr:ext cx="425886" cy="38029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文本框 2"/>
            <xdr:cNvSpPr txBox="1"/>
          </xdr:nvSpPr>
          <xdr:spPr>
            <a:xfrm>
              <a:off x="6740525" y="139700"/>
              <a:ext cx="425886" cy="38029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altLang="zh-CN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sSup>
                          <m:sSupPr>
                            <m:ctrlPr>
                              <a:rPr lang="en-US" altLang="zh-CN" sz="1100" i="1">
                                <a:latin typeface="Cambria Math" panose="02040503050406030204" pitchFamily="18" charset="0"/>
                              </a:rPr>
                            </m:ctrlPr>
                          </m:sSupPr>
                          <m:e>
                            <m:r>
                              <a:rPr lang="zh-CN" altLang="en-US" sz="1100" i="1">
                                <a:latin typeface="Cambria Math" panose="02040503050406030204" pitchFamily="18" charset="0"/>
                              </a:rPr>
                              <m:t>𝛾</m:t>
                            </m:r>
                          </m:e>
                          <m:sup>
                            <m:r>
                              <a:rPr lang="en-US" altLang="zh-CN" sz="1100" b="0" i="1">
                                <a:latin typeface="Cambria Math" panose="02040503050406030204" pitchFamily="18" charset="0"/>
                              </a:rPr>
                              <m:t>2</m:t>
                            </m:r>
                          </m:sup>
                        </m:sSup>
                      </m:num>
                      <m:den>
                        <m:sSubSup>
                          <m:sSubSupPr>
                            <m:ctrlPr>
                              <a:rPr lang="en-US" altLang="zh-CN" sz="1100" i="1">
                                <a:latin typeface="Cambria Math" panose="02040503050406030204" pitchFamily="18" charset="0"/>
                              </a:rPr>
                            </m:ctrlPr>
                          </m:sSubSupPr>
                          <m:e>
                            <m:r>
                              <a:rPr lang="zh-CN" altLang="en-US" sz="110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𝛾</m:t>
                            </m:r>
                          </m:e>
                          <m:sub>
                            <m:r>
                              <a:rPr lang="en-US" altLang="zh-CN" sz="1100" b="0" i="1">
                                <a:latin typeface="Cambria Math" panose="02040503050406030204" pitchFamily="18" charset="0"/>
                              </a:rPr>
                              <m:t>𝑡</m:t>
                            </m:r>
                          </m:sub>
                          <m:sup>
                            <m:r>
                              <a:rPr lang="en-US" altLang="zh-CN" sz="1100" b="0" i="1">
                                <a:latin typeface="Cambria Math" panose="02040503050406030204" pitchFamily="18" charset="0"/>
                              </a:rPr>
                              <m:t>2</m:t>
                            </m:r>
                          </m:sup>
                        </m:sSubSup>
                      </m:den>
                    </m:f>
                    <m:r>
                      <a:rPr lang="en-US" altLang="zh-CN" sz="1100" b="0" i="1">
                        <a:latin typeface="Cambria Math" panose="02040503050406030204" pitchFamily="18" charset="0"/>
                      </a:rPr>
                      <m:t>−1</m:t>
                    </m:r>
                  </m:oMath>
                </m:oMathPara>
              </a14:m>
              <a:endParaRPr lang="zh-CN" altLang="en-US" sz="1100"/>
            </a:p>
          </xdr:txBody>
        </xdr:sp>
      </mc:Choice>
      <mc:Fallback xmlns="">
        <xdr:sp macro="" textlink="">
          <xdr:nvSpPr>
            <xdr:cNvPr id="3" name="文本框 2"/>
            <xdr:cNvSpPr txBox="1"/>
          </xdr:nvSpPr>
          <xdr:spPr>
            <a:xfrm>
              <a:off x="6740525" y="139700"/>
              <a:ext cx="425886" cy="38029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zh-CN" altLang="en-US" sz="1100" i="0">
                  <a:latin typeface="Cambria Math" panose="02040503050406030204" pitchFamily="18" charset="0"/>
                </a:rPr>
                <a:t>𝛾</a:t>
              </a:r>
              <a:r>
                <a:rPr lang="en-US" altLang="zh-CN" sz="1100" i="0">
                  <a:latin typeface="Cambria Math" panose="02040503050406030204" pitchFamily="18" charset="0"/>
                </a:rPr>
                <a:t>^</a:t>
              </a:r>
              <a:r>
                <a:rPr lang="en-US" altLang="zh-CN" sz="1100" b="0" i="0">
                  <a:latin typeface="Cambria Math" panose="02040503050406030204" pitchFamily="18" charset="0"/>
                </a:rPr>
                <a:t>2/(</a:t>
              </a:r>
              <a:r>
                <a:rPr lang="zh-CN" altLang="en-US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𝛾</a:t>
              </a:r>
              <a:r>
                <a:rPr lang="en-US" altLang="zh-CN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en-US" altLang="zh-CN" sz="1100" b="0" i="0">
                  <a:latin typeface="Cambria Math" panose="02040503050406030204" pitchFamily="18" charset="0"/>
                </a:rPr>
                <a:t>𝑡^2 )−1</a:t>
              </a:r>
              <a:endParaRPr lang="zh-CN" altLang="en-US" sz="1100"/>
            </a:p>
          </xdr:txBody>
        </xdr:sp>
      </mc:Fallback>
    </mc:AlternateContent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85725</xdr:colOff>
      <xdr:row>1439</xdr:row>
      <xdr:rowOff>146050</xdr:rowOff>
    </xdr:from>
    <xdr:to>
      <xdr:col>13</xdr:col>
      <xdr:colOff>201706</xdr:colOff>
      <xdr:row>1455</xdr:row>
      <xdr:rowOff>44450</xdr:rowOff>
    </xdr:to>
    <xdr:graphicFrame macro="">
      <xdr:nvGraphicFramePr>
        <xdr:cNvPr id="2" name="图表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313765</xdr:colOff>
      <xdr:row>1439</xdr:row>
      <xdr:rowOff>156883</xdr:rowOff>
    </xdr:from>
    <xdr:to>
      <xdr:col>19</xdr:col>
      <xdr:colOff>429745</xdr:colOff>
      <xdr:row>1455</xdr:row>
      <xdr:rowOff>55283</xdr:rowOff>
    </xdr:to>
    <xdr:graphicFrame macro="">
      <xdr:nvGraphicFramePr>
        <xdr:cNvPr id="3" name="图表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104589</xdr:colOff>
      <xdr:row>1500</xdr:row>
      <xdr:rowOff>141942</xdr:rowOff>
    </xdr:from>
    <xdr:to>
      <xdr:col>13</xdr:col>
      <xdr:colOff>220570</xdr:colOff>
      <xdr:row>1516</xdr:row>
      <xdr:rowOff>40342</xdr:rowOff>
    </xdr:to>
    <xdr:graphicFrame macro="">
      <xdr:nvGraphicFramePr>
        <xdr:cNvPr id="4" name="图表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332629</xdr:colOff>
      <xdr:row>1500</xdr:row>
      <xdr:rowOff>152775</xdr:rowOff>
    </xdr:from>
    <xdr:to>
      <xdr:col>19</xdr:col>
      <xdr:colOff>448609</xdr:colOff>
      <xdr:row>1516</xdr:row>
      <xdr:rowOff>51175</xdr:rowOff>
    </xdr:to>
    <xdr:graphicFrame macro="">
      <xdr:nvGraphicFramePr>
        <xdr:cNvPr id="5" name="图表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478117</xdr:colOff>
      <xdr:row>4</xdr:row>
      <xdr:rowOff>14942</xdr:rowOff>
    </xdr:from>
    <xdr:to>
      <xdr:col>13</xdr:col>
      <xdr:colOff>594098</xdr:colOff>
      <xdr:row>19</xdr:row>
      <xdr:rowOff>92636</xdr:rowOff>
    </xdr:to>
    <xdr:graphicFrame macro="">
      <xdr:nvGraphicFramePr>
        <xdr:cNvPr id="6" name="图表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14</xdr:col>
      <xdr:colOff>48745</xdr:colOff>
      <xdr:row>4</xdr:row>
      <xdr:rowOff>25775</xdr:rowOff>
    </xdr:from>
    <xdr:to>
      <xdr:col>20</xdr:col>
      <xdr:colOff>164725</xdr:colOff>
      <xdr:row>19</xdr:row>
      <xdr:rowOff>103469</xdr:rowOff>
    </xdr:to>
    <xdr:graphicFrame macro="">
      <xdr:nvGraphicFramePr>
        <xdr:cNvPr id="7" name="图表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0.78065</cdr:x>
      <cdr:y>0.09813</cdr:y>
    </cdr:from>
    <cdr:to>
      <cdr:x>0.78065</cdr:x>
      <cdr:y>0.85552</cdr:y>
    </cdr:to>
    <cdr:cxnSp macro="">
      <cdr:nvCxnSpPr>
        <cdr:cNvPr id="3" name="直接连接符 2"/>
        <cdr:cNvCxnSpPr/>
      </cdr:nvCxnSpPr>
      <cdr:spPr>
        <a:xfrm xmlns:a="http://schemas.openxmlformats.org/drawingml/2006/main">
          <a:off x="3858663" y="339765"/>
          <a:ext cx="0" cy="2622460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tx1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0.17025</cdr:x>
      <cdr:y>0.10927</cdr:y>
    </cdr:from>
    <cdr:to>
      <cdr:x>0.78489</cdr:x>
      <cdr:y>0.10927</cdr:y>
    </cdr:to>
    <cdr:cxnSp macro="">
      <cdr:nvCxnSpPr>
        <cdr:cNvPr id="5" name="直接连接符 4"/>
        <cdr:cNvCxnSpPr/>
      </cdr:nvCxnSpPr>
      <cdr:spPr>
        <a:xfrm xmlns:a="http://schemas.openxmlformats.org/drawingml/2006/main" flipH="1">
          <a:off x="841550" y="378337"/>
          <a:ext cx="3038069" cy="0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tx1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0.32083</cdr:x>
      <cdr:y>0.25629</cdr:y>
    </cdr:from>
    <cdr:to>
      <cdr:x>0.32083</cdr:x>
      <cdr:y>0.86468</cdr:y>
    </cdr:to>
    <cdr:cxnSp macro="">
      <cdr:nvCxnSpPr>
        <cdr:cNvPr id="3" name="直接连接符 2"/>
        <cdr:cNvCxnSpPr/>
      </cdr:nvCxnSpPr>
      <cdr:spPr>
        <a:xfrm xmlns:a="http://schemas.openxmlformats.org/drawingml/2006/main">
          <a:off x="1601376" y="894778"/>
          <a:ext cx="0" cy="2124000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tx1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0.16989</cdr:x>
      <cdr:y>0.25871</cdr:y>
    </cdr:from>
    <cdr:to>
      <cdr:x>0.34299</cdr:x>
      <cdr:y>0.25871</cdr:y>
    </cdr:to>
    <cdr:cxnSp macro="">
      <cdr:nvCxnSpPr>
        <cdr:cNvPr id="5" name="直接连接符 4"/>
        <cdr:cNvCxnSpPr/>
      </cdr:nvCxnSpPr>
      <cdr:spPr>
        <a:xfrm xmlns:a="http://schemas.openxmlformats.org/drawingml/2006/main" flipH="1">
          <a:off x="841442" y="892720"/>
          <a:ext cx="857342" cy="0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tx1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0.1716</cdr:x>
      <cdr:y>0.30188</cdr:y>
    </cdr:from>
    <cdr:to>
      <cdr:x>0.98736</cdr:x>
      <cdr:y>0.30188</cdr:y>
    </cdr:to>
    <cdr:cxnSp macro="">
      <cdr:nvCxnSpPr>
        <cdr:cNvPr id="3" name="直接连接符 2"/>
        <cdr:cNvCxnSpPr/>
      </cdr:nvCxnSpPr>
      <cdr:spPr>
        <a:xfrm xmlns:a="http://schemas.openxmlformats.org/drawingml/2006/main">
          <a:off x="849704" y="1041503"/>
          <a:ext cx="4039335" cy="0"/>
        </a:xfrm>
        <a:prstGeom xmlns:a="http://schemas.openxmlformats.org/drawingml/2006/main" prst="line">
          <a:avLst/>
        </a:prstGeom>
        <a:ln xmlns:a="http://schemas.openxmlformats.org/drawingml/2006/main">
          <a:prstDash val="sys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0.1716</cdr:x>
      <cdr:y>0.30188</cdr:y>
    </cdr:from>
    <cdr:to>
      <cdr:x>0.98736</cdr:x>
      <cdr:y>0.30188</cdr:y>
    </cdr:to>
    <cdr:cxnSp macro="">
      <cdr:nvCxnSpPr>
        <cdr:cNvPr id="3" name="直接连接符 2"/>
        <cdr:cNvCxnSpPr/>
      </cdr:nvCxnSpPr>
      <cdr:spPr>
        <a:xfrm xmlns:a="http://schemas.openxmlformats.org/drawingml/2006/main">
          <a:off x="849704" y="1041503"/>
          <a:ext cx="4039335" cy="0"/>
        </a:xfrm>
        <a:prstGeom xmlns:a="http://schemas.openxmlformats.org/drawingml/2006/main" prst="line">
          <a:avLst/>
        </a:prstGeom>
        <a:ln xmlns:a="http://schemas.openxmlformats.org/drawingml/2006/main">
          <a:prstDash val="sys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0.16978</cdr:x>
      <cdr:y>0.45923</cdr:y>
    </cdr:from>
    <cdr:to>
      <cdr:x>0.98554</cdr:x>
      <cdr:y>0.45923</cdr:y>
    </cdr:to>
    <cdr:cxnSp macro="">
      <cdr:nvCxnSpPr>
        <cdr:cNvPr id="3" name="直接连接符 2"/>
        <cdr:cNvCxnSpPr/>
      </cdr:nvCxnSpPr>
      <cdr:spPr>
        <a:xfrm xmlns:a="http://schemas.openxmlformats.org/drawingml/2006/main">
          <a:off x="846395" y="1032546"/>
          <a:ext cx="4066759" cy="0"/>
        </a:xfrm>
        <a:prstGeom xmlns:a="http://schemas.openxmlformats.org/drawingml/2006/main" prst="line">
          <a:avLst/>
        </a:prstGeom>
        <a:ln xmlns:a="http://schemas.openxmlformats.org/drawingml/2006/main">
          <a:prstDash val="sys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0.58895</cdr:x>
      <cdr:y>0.02348</cdr:y>
    </cdr:from>
    <cdr:to>
      <cdr:x>0.87295</cdr:x>
      <cdr:y>0.15443</cdr:y>
    </cdr:to>
    <cdr:sp macro="" textlink="">
      <cdr:nvSpPr>
        <cdr:cNvPr id="2" name="文本框 1"/>
        <cdr:cNvSpPr txBox="1"/>
      </cdr:nvSpPr>
      <cdr:spPr>
        <a:xfrm xmlns:a="http://schemas.openxmlformats.org/drawingml/2006/main">
          <a:off x="2723616" y="62437"/>
          <a:ext cx="1313338" cy="3481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zh-CN" sz="1100">
              <a:solidFill>
                <a:srgbClr val="FF0000"/>
              </a:solidFill>
            </a:rPr>
            <a:t>C0=108.40 m</a:t>
          </a:r>
          <a:endParaRPr lang="zh-CN" altLang="en-US" sz="1100">
            <a:solidFill>
              <a:srgbClr val="FF0000"/>
            </a:solidFill>
          </a:endParaRPr>
        </a:p>
      </cdr:txBody>
    </cdr:sp>
  </cdr:relSizeAnchor>
  <cdr:relSizeAnchor xmlns:cdr="http://schemas.openxmlformats.org/drawingml/2006/chartDrawing">
    <cdr:from>
      <cdr:x>0.60907</cdr:x>
      <cdr:y>0.31984</cdr:y>
    </cdr:from>
    <cdr:to>
      <cdr:x>0.85938</cdr:x>
      <cdr:y>0.45079</cdr:y>
    </cdr:to>
    <cdr:sp macro="" textlink="">
      <cdr:nvSpPr>
        <cdr:cNvPr id="4" name="文本框 1"/>
        <cdr:cNvSpPr txBox="1"/>
      </cdr:nvSpPr>
      <cdr:spPr>
        <a:xfrm xmlns:a="http://schemas.openxmlformats.org/drawingml/2006/main">
          <a:off x="2816653" y="850453"/>
          <a:ext cx="1157530" cy="34818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l-GR" altLang="zh-CN" sz="1100">
              <a:solidFill>
                <a:srgbClr val="00FF00"/>
              </a:solidFill>
            </a:rPr>
            <a:t>γ</a:t>
          </a:r>
          <a:r>
            <a:rPr lang="en-US" altLang="zh-CN" sz="1100" baseline="0">
              <a:solidFill>
                <a:srgbClr val="00FF00"/>
              </a:solidFill>
            </a:rPr>
            <a:t> of 98Mo42+</a:t>
          </a:r>
          <a:endParaRPr lang="zh-CN" altLang="en-US" sz="1100">
            <a:solidFill>
              <a:srgbClr val="00FF00"/>
            </a:solidFill>
          </a:endParaRPr>
        </a:p>
      </cdr:txBody>
    </cdr:sp>
  </cdr:relSizeAnchor>
  <cdr:relSizeAnchor xmlns:cdr="http://schemas.openxmlformats.org/drawingml/2006/chartDrawing">
    <cdr:from>
      <cdr:x>0.74676</cdr:x>
      <cdr:y>0.66611</cdr:y>
    </cdr:from>
    <cdr:to>
      <cdr:x>0.99706</cdr:x>
      <cdr:y>0.79706</cdr:y>
    </cdr:to>
    <cdr:sp macro="" textlink="">
      <cdr:nvSpPr>
        <cdr:cNvPr id="5" name="文本框 1"/>
        <cdr:cNvSpPr txBox="1"/>
      </cdr:nvSpPr>
      <cdr:spPr>
        <a:xfrm xmlns:a="http://schemas.openxmlformats.org/drawingml/2006/main">
          <a:off x="3453375" y="1771177"/>
          <a:ext cx="1157530" cy="3481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l-GR" altLang="zh-CN" sz="1100">
              <a:solidFill>
                <a:srgbClr val="0070C0"/>
              </a:solidFill>
            </a:rPr>
            <a:t>γ</a:t>
          </a:r>
          <a:r>
            <a:rPr lang="en-US" altLang="zh-CN" sz="1100" baseline="0">
              <a:solidFill>
                <a:srgbClr val="0070C0"/>
              </a:solidFill>
            </a:rPr>
            <a:t>t curve</a:t>
          </a:r>
          <a:endParaRPr lang="zh-CN" altLang="en-US" sz="1100">
            <a:solidFill>
              <a:srgbClr val="0070C0"/>
            </a:solidFill>
          </a:endParaRP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425023</xdr:colOff>
      <xdr:row>3</xdr:row>
      <xdr:rowOff>27682</xdr:rowOff>
    </xdr:from>
    <xdr:to>
      <xdr:col>23</xdr:col>
      <xdr:colOff>110510</xdr:colOff>
      <xdr:row>31</xdr:row>
      <xdr:rowOff>113860</xdr:rowOff>
    </xdr:to>
    <xdr:graphicFrame macro="">
      <xdr:nvGraphicFramePr>
        <xdr:cNvPr id="2" name="图表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200640</xdr:colOff>
      <xdr:row>13</xdr:row>
      <xdr:rowOff>31484</xdr:rowOff>
    </xdr:from>
    <xdr:to>
      <xdr:col>9</xdr:col>
      <xdr:colOff>81642</xdr:colOff>
      <xdr:row>35</xdr:row>
      <xdr:rowOff>68781</xdr:rowOff>
    </xdr:to>
    <xdr:graphicFrame macro="">
      <xdr:nvGraphicFramePr>
        <xdr:cNvPr id="2" name="图表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462643</xdr:colOff>
      <xdr:row>13</xdr:row>
      <xdr:rowOff>27214</xdr:rowOff>
    </xdr:from>
    <xdr:to>
      <xdr:col>18</xdr:col>
      <xdr:colOff>26146</xdr:colOff>
      <xdr:row>35</xdr:row>
      <xdr:rowOff>64511</xdr:rowOff>
    </xdr:to>
    <xdr:graphicFrame macro="">
      <xdr:nvGraphicFramePr>
        <xdr:cNvPr id="4" name="图表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27</xdr:col>
      <xdr:colOff>44534</xdr:colOff>
      <xdr:row>13</xdr:row>
      <xdr:rowOff>47831</xdr:rowOff>
    </xdr:from>
    <xdr:to>
      <xdr:col>35</xdr:col>
      <xdr:colOff>270250</xdr:colOff>
      <xdr:row>35</xdr:row>
      <xdr:rowOff>76882</xdr:rowOff>
    </xdr:to>
    <xdr:graphicFrame macro="">
      <xdr:nvGraphicFramePr>
        <xdr:cNvPr id="5" name="图表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18</xdr:col>
      <xdr:colOff>250702</xdr:colOff>
      <xdr:row>13</xdr:row>
      <xdr:rowOff>24741</xdr:rowOff>
    </xdr:from>
    <xdr:to>
      <xdr:col>26</xdr:col>
      <xdr:colOff>476418</xdr:colOff>
      <xdr:row>35</xdr:row>
      <xdr:rowOff>53792</xdr:rowOff>
    </xdr:to>
    <xdr:graphicFrame macro="">
      <xdr:nvGraphicFramePr>
        <xdr:cNvPr id="6" name="图表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35</xdr:col>
      <xdr:colOff>478313</xdr:colOff>
      <xdr:row>13</xdr:row>
      <xdr:rowOff>62675</xdr:rowOff>
    </xdr:from>
    <xdr:to>
      <xdr:col>44</xdr:col>
      <xdr:colOff>45937</xdr:colOff>
      <xdr:row>35</xdr:row>
      <xdr:rowOff>99972</xdr:rowOff>
    </xdr:to>
    <xdr:graphicFrame macro="">
      <xdr:nvGraphicFramePr>
        <xdr:cNvPr id="7" name="图表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531091</xdr:colOff>
      <xdr:row>35</xdr:row>
      <xdr:rowOff>161636</xdr:rowOff>
    </xdr:from>
    <xdr:to>
      <xdr:col>18</xdr:col>
      <xdr:colOff>98716</xdr:colOff>
      <xdr:row>58</xdr:row>
      <xdr:rowOff>17506</xdr:rowOff>
    </xdr:to>
    <xdr:graphicFrame macro="">
      <xdr:nvGraphicFramePr>
        <xdr:cNvPr id="9" name="图表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62"/>
  <sheetViews>
    <sheetView tabSelected="1" topLeftCell="AE21" zoomScaleNormal="100" workbookViewId="0">
      <selection activeCell="AK37" sqref="AK37"/>
    </sheetView>
  </sheetViews>
  <sheetFormatPr defaultRowHeight="14" x14ac:dyDescent="0.3"/>
  <cols>
    <col min="1" max="1" width="4.58203125" customWidth="1"/>
    <col min="2" max="2" width="6.4140625" customWidth="1"/>
    <col min="3" max="3" width="5.75" style="10" customWidth="1"/>
    <col min="4" max="4" width="7.83203125" style="10" customWidth="1"/>
    <col min="5" max="5" width="7.83203125" style="105" customWidth="1"/>
    <col min="6" max="6" width="6.58203125" style="3" customWidth="1"/>
    <col min="7" max="8" width="7.58203125" style="8" customWidth="1"/>
    <col min="9" max="9" width="8.6640625" style="5"/>
    <col min="10" max="10" width="11.75" style="5" bestFit="1" customWidth="1"/>
    <col min="11" max="11" width="10.6640625" style="12" bestFit="1" customWidth="1"/>
    <col min="12" max="12" width="10.6640625" style="11" customWidth="1"/>
    <col min="13" max="13" width="10" style="102" customWidth="1"/>
    <col min="14" max="14" width="14.25" style="102" customWidth="1"/>
    <col min="15" max="15" width="10.4140625" style="11" customWidth="1"/>
    <col min="16" max="16" width="7.25" style="11" customWidth="1"/>
    <col min="17" max="17" width="9.83203125" style="6" customWidth="1"/>
    <col min="18" max="18" width="8.75" style="6" bestFit="1" customWidth="1"/>
    <col min="19" max="19" width="13.58203125" style="11" customWidth="1"/>
    <col min="20" max="21" width="11.4140625" style="12" customWidth="1"/>
    <col min="22" max="22" width="12" style="12" customWidth="1"/>
    <col min="23" max="23" width="10.58203125" style="5" customWidth="1"/>
    <col min="25" max="25" width="10.6640625" style="12" bestFit="1" customWidth="1"/>
    <col min="26" max="26" width="10.6640625" style="12" customWidth="1"/>
    <col min="27" max="27" width="9.9140625" style="51" customWidth="1"/>
    <col min="28" max="28" width="13.6640625" style="5" customWidth="1"/>
    <col min="29" max="29" width="7.75" style="5" customWidth="1"/>
    <col min="30" max="30" width="8.9140625" style="6" customWidth="1"/>
    <col min="31" max="36" width="8.4140625" style="5" customWidth="1"/>
    <col min="37" max="38" width="8.4140625" style="1" customWidth="1"/>
    <col min="39" max="39" width="12.6640625" style="1" customWidth="1"/>
    <col min="40" max="50" width="8.4140625" style="11" customWidth="1"/>
    <col min="51" max="51" width="8.6640625" style="11"/>
    <col min="52" max="61" width="8.9140625" style="6" customWidth="1"/>
    <col min="62" max="62" width="9.58203125" bestFit="1" customWidth="1"/>
    <col min="63" max="63" width="8.6640625" customWidth="1"/>
  </cols>
  <sheetData>
    <row r="1" spans="1:62" s="2" customFormat="1" ht="85" customHeight="1" x14ac:dyDescent="0.3">
      <c r="A1" s="38" t="s">
        <v>0</v>
      </c>
      <c r="B1" s="38" t="s">
        <v>26</v>
      </c>
      <c r="C1" s="39" t="s">
        <v>24</v>
      </c>
      <c r="D1" s="39" t="s">
        <v>23</v>
      </c>
      <c r="E1" s="103" t="s">
        <v>25</v>
      </c>
      <c r="F1" s="40" t="s">
        <v>2</v>
      </c>
      <c r="G1" s="41" t="s">
        <v>1</v>
      </c>
      <c r="H1" s="42" t="s">
        <v>10</v>
      </c>
      <c r="I1" s="43" t="s">
        <v>17</v>
      </c>
      <c r="J1" s="53" t="s">
        <v>20</v>
      </c>
      <c r="K1" s="47" t="s">
        <v>13</v>
      </c>
      <c r="L1" s="44" t="s">
        <v>6</v>
      </c>
      <c r="M1" s="100" t="s">
        <v>7</v>
      </c>
      <c r="N1" s="100" t="s">
        <v>170</v>
      </c>
      <c r="O1" s="44" t="s">
        <v>22</v>
      </c>
      <c r="P1" s="44" t="s">
        <v>3</v>
      </c>
      <c r="Q1" s="45" t="s">
        <v>4</v>
      </c>
      <c r="R1" s="45" t="s">
        <v>5</v>
      </c>
      <c r="S1" s="46" t="s">
        <v>11</v>
      </c>
      <c r="T1" s="47" t="s">
        <v>12</v>
      </c>
      <c r="U1" s="47" t="s">
        <v>50</v>
      </c>
      <c r="V1" s="55" t="s">
        <v>21</v>
      </c>
      <c r="W1" s="43" t="s">
        <v>15</v>
      </c>
      <c r="X1" s="48" t="s">
        <v>14</v>
      </c>
      <c r="Y1" s="47" t="s">
        <v>16</v>
      </c>
      <c r="Z1" s="47" t="s">
        <v>28</v>
      </c>
      <c r="AA1" s="108" t="s">
        <v>49</v>
      </c>
      <c r="AB1" s="109"/>
      <c r="AC1" s="109"/>
      <c r="AD1" s="110"/>
      <c r="AE1" s="106" t="s">
        <v>48</v>
      </c>
      <c r="AF1" s="107"/>
      <c r="AG1" s="111" t="s">
        <v>51</v>
      </c>
      <c r="AH1" s="112"/>
      <c r="AI1" s="112"/>
      <c r="AJ1" s="112"/>
      <c r="AK1" s="92"/>
      <c r="AL1" s="92"/>
      <c r="AM1" s="92"/>
      <c r="AN1" s="93">
        <v>1</v>
      </c>
      <c r="AO1" s="93">
        <v>2</v>
      </c>
      <c r="AP1" s="93">
        <v>3</v>
      </c>
      <c r="AQ1" s="93">
        <v>4</v>
      </c>
      <c r="AR1" s="93">
        <v>5</v>
      </c>
      <c r="AS1" s="93">
        <v>6</v>
      </c>
      <c r="AT1" s="93">
        <v>7</v>
      </c>
      <c r="AU1" s="93">
        <v>8</v>
      </c>
      <c r="AV1" s="93">
        <v>9</v>
      </c>
      <c r="AW1" s="93">
        <v>10</v>
      </c>
      <c r="AX1" s="93">
        <v>11</v>
      </c>
      <c r="AY1" s="93">
        <v>12</v>
      </c>
      <c r="AZ1" s="58"/>
      <c r="BA1" s="58"/>
      <c r="BB1" s="58"/>
      <c r="BC1" s="58"/>
      <c r="BD1" s="58"/>
      <c r="BE1" s="58"/>
      <c r="BF1" s="58"/>
      <c r="BG1" s="58"/>
      <c r="BH1" s="58"/>
      <c r="BI1" s="58"/>
      <c r="BJ1" s="7"/>
    </row>
    <row r="2" spans="1:62" x14ac:dyDescent="0.3">
      <c r="A2" s="14">
        <v>1</v>
      </c>
      <c r="B2" s="14">
        <f>5*(A2-1)+2.5</f>
        <v>2.5</v>
      </c>
      <c r="C2" s="15">
        <v>0.2</v>
      </c>
      <c r="D2" s="15">
        <v>203.12156490000001</v>
      </c>
      <c r="E2" s="104">
        <f>D2-113*C2/1000/SQRT(1-(1 + D2/511)^-2)</f>
        <v>203.0892120176824</v>
      </c>
      <c r="F2" s="13">
        <f>1+E2/511</f>
        <v>1.3974348571774606</v>
      </c>
      <c r="G2" s="17">
        <f>SQRT(1-1/F2/F2)</f>
        <v>0.69851351433500763</v>
      </c>
      <c r="H2" s="17">
        <v>0.69741311796446015</v>
      </c>
      <c r="I2" s="18">
        <f t="shared" ref="I2:I20" si="0">(G2-H2)/H2</f>
        <v>1.5778257423078193E-3</v>
      </c>
      <c r="J2" s="54"/>
      <c r="K2" s="21">
        <f>F2*F2*I2</f>
        <v>3.0812162614912916E-3</v>
      </c>
      <c r="L2" s="19"/>
      <c r="M2" s="101"/>
      <c r="N2">
        <v>243909560</v>
      </c>
      <c r="O2" s="19">
        <f>N2/126</f>
        <v>1935790.1587301588</v>
      </c>
      <c r="P2" s="19"/>
      <c r="Q2" s="20">
        <f>P2/N2</f>
        <v>0</v>
      </c>
      <c r="R2" s="20" t="e">
        <f t="shared" ref="R2:R20" si="1">1/2.35/1/F2/F2*N2/P2</f>
        <v>#DIV/0!</v>
      </c>
      <c r="S2" s="19">
        <v>243929109</v>
      </c>
      <c r="T2" s="21">
        <f>(N2-S2)/S2</f>
        <v>-8.0142136705791848E-5</v>
      </c>
      <c r="U2" s="21"/>
      <c r="V2" s="56"/>
      <c r="W2" s="18">
        <f>1/(N2/126)*G2*300000000</f>
        <v>108.25246391270308</v>
      </c>
      <c r="X2" s="14">
        <v>108.36032932970505</v>
      </c>
      <c r="Y2" s="21">
        <f>(W2-X2)/X2</f>
        <v>-9.9543271665200844E-4</v>
      </c>
      <c r="Z2" s="52">
        <f t="shared" ref="Z2:Z20" si="2">238.0014*931.494061/90/299.792458*G2*F2</f>
        <v>8.0205245878305949</v>
      </c>
      <c r="AA2" s="57" t="s">
        <v>47</v>
      </c>
      <c r="AB2" s="49" t="s">
        <v>18</v>
      </c>
      <c r="AC2" s="40" t="s">
        <v>27</v>
      </c>
      <c r="AD2" s="50" t="s">
        <v>19</v>
      </c>
      <c r="AE2" s="49" t="s">
        <v>18</v>
      </c>
      <c r="AF2" s="40" t="s">
        <v>27</v>
      </c>
      <c r="AG2" s="57" t="s">
        <v>47</v>
      </c>
      <c r="AH2" s="49" t="s">
        <v>18</v>
      </c>
      <c r="AI2" s="40" t="s">
        <v>27</v>
      </c>
      <c r="AJ2" s="90" t="s">
        <v>19</v>
      </c>
      <c r="AK2" s="94" t="s">
        <v>146</v>
      </c>
      <c r="AL2" s="94" t="s">
        <v>148</v>
      </c>
      <c r="AM2" s="94" t="str">
        <f>L1</f>
        <v>area</v>
      </c>
      <c r="AN2" s="19">
        <v>5.9101654846335601</v>
      </c>
      <c r="AO2" s="19">
        <v>16.312056737588598</v>
      </c>
      <c r="AP2" s="19">
        <v>19.385342789598099</v>
      </c>
      <c r="AQ2" s="19">
        <v>34.751773049645301</v>
      </c>
      <c r="AR2" s="19">
        <v>37.825059101654801</v>
      </c>
      <c r="AS2" s="19">
        <v>47.990543735224499</v>
      </c>
      <c r="AT2" s="19">
        <v>60.047281323877002</v>
      </c>
      <c r="AU2" s="19">
        <v>70.449172576832098</v>
      </c>
      <c r="AV2" s="19">
        <v>73.522458628841605</v>
      </c>
      <c r="AW2" s="19">
        <v>88.8888888888888</v>
      </c>
      <c r="AX2" s="19">
        <v>91.962174940898294</v>
      </c>
      <c r="AY2" s="19">
        <v>102.127659574468</v>
      </c>
      <c r="AZ2" s="59"/>
      <c r="BA2" s="59"/>
      <c r="BB2" s="59"/>
      <c r="BC2" s="59"/>
      <c r="BD2" s="59"/>
      <c r="BE2" s="59"/>
      <c r="BF2" s="59"/>
      <c r="BG2" s="59"/>
      <c r="BH2" s="59"/>
      <c r="BI2" s="59"/>
    </row>
    <row r="3" spans="1:62" x14ac:dyDescent="0.3">
      <c r="A3" s="14">
        <v>2</v>
      </c>
      <c r="B3" s="14">
        <f t="shared" ref="B3:B20" si="3">5*(A3-1)+2.5</f>
        <v>7.5</v>
      </c>
      <c r="C3" s="15">
        <v>0.2</v>
      </c>
      <c r="D3" s="15">
        <v>203.2215649</v>
      </c>
      <c r="E3" s="104">
        <f t="shared" ref="E3:E52" si="4">D3-113*C3/1000/SQRT(1-(1 + D3/511)^-2)</f>
        <v>203.18921676950814</v>
      </c>
      <c r="F3" s="13">
        <f t="shared" ref="F3:F20" si="5">1+E3/511</f>
        <v>1.3976305611927753</v>
      </c>
      <c r="G3" s="17">
        <f t="shared" ref="G3:G20" si="6">SQRT(1-1/F3/F3)</f>
        <v>0.69861615207432592</v>
      </c>
      <c r="H3" s="17">
        <v>0.69741311796446015</v>
      </c>
      <c r="I3" s="18">
        <f t="shared" si="0"/>
        <v>1.7249949547508811E-3</v>
      </c>
      <c r="J3" s="54">
        <f>(G2-G3)/G3</f>
        <v>-1.4691578345782383E-4</v>
      </c>
      <c r="K3" s="21">
        <f>F3*F3*I3</f>
        <v>3.3695554398813022E-3</v>
      </c>
      <c r="L3" s="19"/>
      <c r="M3" s="101"/>
      <c r="N3">
        <v>243912568</v>
      </c>
      <c r="O3" s="19">
        <f t="shared" ref="O3:O20" si="7">N3/126</f>
        <v>1935814.0317460317</v>
      </c>
      <c r="P3" s="19"/>
      <c r="Q3" s="20">
        <f t="shared" ref="Q3:Q20" si="8">P3/N3</f>
        <v>0</v>
      </c>
      <c r="R3" s="20" t="e">
        <f t="shared" si="1"/>
        <v>#DIV/0!</v>
      </c>
      <c r="S3" s="19">
        <v>243929109</v>
      </c>
      <c r="T3" s="21">
        <f t="shared" ref="T3:T20" si="9">(N3-S3)/S3</f>
        <v>-6.7810685111796155E-5</v>
      </c>
      <c r="U3" s="19">
        <f>(N2-N3)</f>
        <v>-3008</v>
      </c>
      <c r="V3" s="56">
        <f>(N2-N3)/N3</f>
        <v>-1.2332287854884133E-5</v>
      </c>
      <c r="W3" s="18">
        <f t="shared" ref="W3:W20" si="10">1/(N3/126)*G3*300000000</f>
        <v>108.26703504843391</v>
      </c>
      <c r="X3" s="14">
        <v>108.36032932970505</v>
      </c>
      <c r="Y3" s="21">
        <f t="shared" ref="Y3:Y20" si="11">(W3-X3)/X3</f>
        <v>-8.6096343420365314E-4</v>
      </c>
      <c r="Z3" s="52">
        <f t="shared" si="2"/>
        <v>8.0228265034769208</v>
      </c>
      <c r="AA3" s="57">
        <f>V3/J3</f>
        <v>8.3941204713545645E-2</v>
      </c>
      <c r="AB3" s="18">
        <f>(1-AA3)/(F3)^2</f>
        <v>0.4689629918004759</v>
      </c>
      <c r="AC3" s="18">
        <f>SQRT(1/AB3)</f>
        <v>1.4602617656567456</v>
      </c>
      <c r="AD3" s="20">
        <f>ABS(Q3/AA3*F3^2)</f>
        <v>0</v>
      </c>
      <c r="AE3" s="18">
        <f>((W2-W3)/W3)/((Z2-Z3)/Z3)</f>
        <v>0.4690672974950082</v>
      </c>
      <c r="AF3" s="18">
        <f t="shared" ref="AC3:AF20" si="12">SQRT(1/AE3)</f>
        <v>1.4600993986713997</v>
      </c>
      <c r="AG3" s="18">
        <f>1-AH3*F3^2</f>
        <v>8.6575209646382212E-2</v>
      </c>
      <c r="AH3" s="18">
        <f>((W2-W4)/W3/2)/((Z2-Z4)/Z3/2)</f>
        <v>0.46761455124177354</v>
      </c>
      <c r="AI3" s="18">
        <f>SQRT(1/AH3)</f>
        <v>1.4623656979373538</v>
      </c>
      <c r="AJ3" s="91">
        <f>ABS(Q3/AG3*F3^2)</f>
        <v>0</v>
      </c>
      <c r="AK3" s="16">
        <f>D2</f>
        <v>203.12156490000001</v>
      </c>
      <c r="AL3" s="16">
        <f>W2</f>
        <v>108.25246391270308</v>
      </c>
      <c r="AM3" s="16">
        <f>L2</f>
        <v>0</v>
      </c>
      <c r="AN3" s="19">
        <v>-7.5000000000000098</v>
      </c>
      <c r="AO3" s="19">
        <v>22.499999999999901</v>
      </c>
      <c r="AP3" s="19">
        <v>35.399999999999899</v>
      </c>
      <c r="AQ3" s="19">
        <v>31.1999999999999</v>
      </c>
      <c r="AR3" s="19">
        <v>-1.50000000000001</v>
      </c>
      <c r="AS3" s="19">
        <v>-6</v>
      </c>
      <c r="AT3" s="19">
        <v>-28.2</v>
      </c>
      <c r="AU3" s="19">
        <v>14.999999999999901</v>
      </c>
      <c r="AV3" s="19">
        <v>53.999999999999901</v>
      </c>
      <c r="AW3" s="19">
        <v>29.099999999999898</v>
      </c>
      <c r="AX3" s="19">
        <v>18.599999999999898</v>
      </c>
      <c r="AY3" s="19">
        <v>-22.2</v>
      </c>
      <c r="AZ3" s="59"/>
      <c r="BA3" s="59"/>
      <c r="BB3" s="59"/>
      <c r="BC3" s="59"/>
      <c r="BD3" s="59"/>
      <c r="BE3" s="59"/>
      <c r="BF3" s="59"/>
      <c r="BG3" s="59"/>
      <c r="BH3" s="59"/>
      <c r="BI3" s="59"/>
    </row>
    <row r="4" spans="1:62" x14ac:dyDescent="0.3">
      <c r="A4" s="14">
        <v>3</v>
      </c>
      <c r="B4" s="14">
        <f t="shared" si="3"/>
        <v>12.5</v>
      </c>
      <c r="C4" s="15">
        <v>0.2</v>
      </c>
      <c r="D4" s="15">
        <v>203.3215649</v>
      </c>
      <c r="E4" s="104">
        <f t="shared" si="4"/>
        <v>203.28922151724655</v>
      </c>
      <c r="F4" s="13">
        <f t="shared" si="5"/>
        <v>1.397826265200091</v>
      </c>
      <c r="G4" s="17">
        <f t="shared" si="6"/>
        <v>0.69871873163539022</v>
      </c>
      <c r="H4" s="17">
        <v>0.69741311796446015</v>
      </c>
      <c r="I4" s="18">
        <f t="shared" si="0"/>
        <v>1.872080747119824E-3</v>
      </c>
      <c r="J4" s="54">
        <f t="shared" ref="J4:J20" si="13">(G3-G4)/G4</f>
        <v>-1.4681095041520423E-4</v>
      </c>
      <c r="K4" s="21">
        <f>F4*F4*I4</f>
        <v>3.6578927703755032E-3</v>
      </c>
      <c r="L4" s="19"/>
      <c r="M4" s="101"/>
      <c r="N4">
        <v>243915763</v>
      </c>
      <c r="O4" s="19">
        <f t="shared" si="7"/>
        <v>1935839.388888889</v>
      </c>
      <c r="P4" s="19"/>
      <c r="Q4" s="20">
        <f t="shared" si="8"/>
        <v>0</v>
      </c>
      <c r="R4" s="20" t="e">
        <f t="shared" si="1"/>
        <v>#DIV/0!</v>
      </c>
      <c r="S4" s="19">
        <v>243929109</v>
      </c>
      <c r="T4" s="21">
        <f t="shared" si="9"/>
        <v>-5.4712617344902446E-5</v>
      </c>
      <c r="U4" s="19">
        <f t="shared" ref="U4:U20" si="14">(N3-N4)</f>
        <v>-3195</v>
      </c>
      <c r="V4" s="56">
        <f>(N3-N4)/N4</f>
        <v>-1.3098784435674212E-5</v>
      </c>
      <c r="W4" s="18">
        <f t="shared" si="10"/>
        <v>108.28151379383277</v>
      </c>
      <c r="X4" s="14">
        <v>108.36032932970505</v>
      </c>
      <c r="Y4" s="21">
        <f t="shared" si="11"/>
        <v>-7.2734677312091313E-4</v>
      </c>
      <c r="Z4" s="52">
        <f t="shared" si="2"/>
        <v>8.0251280809621139</v>
      </c>
      <c r="AA4" s="57">
        <f>V4/J4</f>
        <v>8.922212136512167E-2</v>
      </c>
      <c r="AB4" s="18">
        <f t="shared" ref="AB4:AB20" si="15">(1-AA4)/(F4)^2</f>
        <v>0.46612895416285222</v>
      </c>
      <c r="AC4" s="18">
        <f t="shared" si="12"/>
        <v>1.4646941930489814</v>
      </c>
      <c r="AD4" s="20">
        <f t="shared" ref="AD4:AD20" si="16">ABS(Q4/AA4*F4^2)</f>
        <v>0</v>
      </c>
      <c r="AE4" s="18">
        <f t="shared" ref="AE4:AE20" si="17">((W3-W4)/W4)/((Z3-Z4)/Z4)</f>
        <v>0.46623297316751133</v>
      </c>
      <c r="AF4" s="18">
        <f t="shared" si="12"/>
        <v>1.4645307934830305</v>
      </c>
      <c r="AG4" s="18">
        <f t="shared" ref="AG4:AG20" si="18">1-AH4*F4^2</f>
        <v>9.188737821005033E-2</v>
      </c>
      <c r="AH4" s="18">
        <f t="shared" ref="AH4:AH19" si="19">((W3-W5)/W4/2)/((Z3-Z5)/Z4/2)</f>
        <v>0.46476489667436327</v>
      </c>
      <c r="AI4" s="18">
        <f t="shared" ref="AI4:AI20" si="20">SQRT(1/AH4)</f>
        <v>1.4668420136938918</v>
      </c>
      <c r="AJ4" s="91">
        <f t="shared" ref="AJ4:AJ20" si="21">ABS(Q4/AG4*F4^2)</f>
        <v>0</v>
      </c>
      <c r="AK4" s="16">
        <f t="shared" ref="AK4:AK20" si="22">D3</f>
        <v>203.2215649</v>
      </c>
      <c r="AL4" s="16">
        <f t="shared" ref="AL4:AL20" si="23">W3</f>
        <v>108.26703504843391</v>
      </c>
      <c r="AM4" s="16">
        <f t="shared" ref="AM4:AM20" si="24">L3</f>
        <v>0</v>
      </c>
      <c r="AN4" s="19"/>
      <c r="AO4" s="19"/>
      <c r="AP4" s="19"/>
      <c r="AQ4" s="19"/>
      <c r="AR4" s="19"/>
      <c r="AS4" s="19"/>
      <c r="AT4" s="19"/>
      <c r="AU4" s="19"/>
      <c r="AV4" s="19"/>
      <c r="AW4" s="19"/>
      <c r="AX4" s="19"/>
      <c r="AY4" s="19"/>
      <c r="AZ4" s="59"/>
      <c r="BA4" s="59"/>
      <c r="BB4" s="59"/>
      <c r="BC4" s="59"/>
      <c r="BD4" s="59"/>
      <c r="BE4" s="59"/>
      <c r="BF4" s="59"/>
      <c r="BG4" s="59"/>
      <c r="BH4" s="59"/>
      <c r="BI4" s="59"/>
    </row>
    <row r="5" spans="1:62" x14ac:dyDescent="0.3">
      <c r="A5" s="14">
        <v>4</v>
      </c>
      <c r="B5" s="14">
        <f t="shared" si="3"/>
        <v>17.5</v>
      </c>
      <c r="C5" s="15">
        <v>0.2</v>
      </c>
      <c r="D5" s="15">
        <v>203.42156489999999</v>
      </c>
      <c r="E5" s="104">
        <f t="shared" si="4"/>
        <v>203.38922626090286</v>
      </c>
      <c r="F5" s="13">
        <f t="shared" si="5"/>
        <v>1.3980219691994185</v>
      </c>
      <c r="G5" s="17">
        <f t="shared" si="6"/>
        <v>0.69882125306795806</v>
      </c>
      <c r="H5" s="17">
        <v>0.69741311796446015</v>
      </c>
      <c r="I5" s="18">
        <f t="shared" si="0"/>
        <v>2.0190831907604978E-3</v>
      </c>
      <c r="J5" s="54">
        <f t="shared" si="13"/>
        <v>-1.4670623155456193E-4</v>
      </c>
      <c r="K5" s="21">
        <f t="shared" ref="K5:K20" si="25">F5*F5*I5</f>
        <v>3.9462282892945453E-3</v>
      </c>
      <c r="L5" s="19"/>
      <c r="M5" s="101"/>
      <c r="N5">
        <v>243919147</v>
      </c>
      <c r="O5" s="19">
        <f t="shared" si="7"/>
        <v>1935866.246031746</v>
      </c>
      <c r="P5" s="19"/>
      <c r="Q5" s="20">
        <f t="shared" si="8"/>
        <v>0</v>
      </c>
      <c r="R5" s="20" t="e">
        <f t="shared" si="1"/>
        <v>#DIV/0!</v>
      </c>
      <c r="S5" s="19">
        <v>243929109</v>
      </c>
      <c r="T5" s="21">
        <f t="shared" si="9"/>
        <v>-4.0839734301657287E-5</v>
      </c>
      <c r="U5" s="19">
        <f t="shared" si="14"/>
        <v>-3384</v>
      </c>
      <c r="V5" s="56">
        <f t="shared" ref="V5:V20" si="26">(N4-N5)/N5</f>
        <v>-1.3873449631241947E-5</v>
      </c>
      <c r="W5" s="18">
        <f t="shared" si="10"/>
        <v>108.29589923897535</v>
      </c>
      <c r="X5" s="14">
        <v>108.36032932970505</v>
      </c>
      <c r="Y5" s="21">
        <f t="shared" si="11"/>
        <v>-5.945911306125801E-4</v>
      </c>
      <c r="Z5" s="52">
        <f t="shared" si="2"/>
        <v>8.0274293205771237</v>
      </c>
      <c r="AA5" s="57">
        <f>V5/J5</f>
        <v>9.4566191798623314E-2</v>
      </c>
      <c r="AB5" s="18">
        <f t="shared" si="15"/>
        <v>0.46326417238584944</v>
      </c>
      <c r="AC5" s="18">
        <f t="shared" si="12"/>
        <v>1.4692159783511742</v>
      </c>
      <c r="AD5" s="20">
        <f t="shared" si="16"/>
        <v>0</v>
      </c>
      <c r="AE5" s="18">
        <f t="shared" si="17"/>
        <v>0.46336789743098261</v>
      </c>
      <c r="AF5" s="18">
        <f t="shared" si="12"/>
        <v>1.4690515269251549</v>
      </c>
      <c r="AG5" s="18">
        <f t="shared" si="18"/>
        <v>9.4578949095386E-2</v>
      </c>
      <c r="AH5" s="18">
        <f t="shared" si="19"/>
        <v>0.46325764512955186</v>
      </c>
      <c r="AI5" s="18">
        <f t="shared" si="20"/>
        <v>1.4692263288716327</v>
      </c>
      <c r="AJ5" s="91">
        <f t="shared" si="21"/>
        <v>0</v>
      </c>
      <c r="AK5" s="16">
        <f t="shared" si="22"/>
        <v>203.3215649</v>
      </c>
      <c r="AL5" s="16">
        <f t="shared" si="23"/>
        <v>108.28151379383277</v>
      </c>
      <c r="AM5" s="16">
        <f t="shared" si="24"/>
        <v>0</v>
      </c>
      <c r="AN5" s="19"/>
      <c r="AO5" s="19"/>
      <c r="AP5" s="19"/>
      <c r="AQ5" s="19"/>
      <c r="AR5" s="19"/>
      <c r="AS5" s="19"/>
      <c r="AT5" s="19"/>
      <c r="AU5" s="19"/>
      <c r="AV5" s="19"/>
      <c r="AW5" s="19"/>
      <c r="AX5" s="19"/>
      <c r="AY5" s="19"/>
      <c r="AZ5" s="59"/>
      <c r="BA5" s="59"/>
      <c r="BB5" s="59"/>
      <c r="BC5" s="59"/>
      <c r="BD5" s="59"/>
      <c r="BE5" s="59"/>
      <c r="BF5" s="59"/>
      <c r="BG5" s="59"/>
      <c r="BH5" s="59"/>
      <c r="BI5" s="59"/>
    </row>
    <row r="6" spans="1:62" x14ac:dyDescent="0.3">
      <c r="A6" s="14">
        <v>5</v>
      </c>
      <c r="B6" s="14">
        <f t="shared" si="3"/>
        <v>22.5</v>
      </c>
      <c r="C6" s="15">
        <v>0.2</v>
      </c>
      <c r="D6" s="15">
        <v>203.52156489999999</v>
      </c>
      <c r="E6" s="104">
        <f t="shared" si="4"/>
        <v>203.48923100048236</v>
      </c>
      <c r="F6" s="13">
        <f t="shared" si="5"/>
        <v>1.3982176731907678</v>
      </c>
      <c r="G6" s="17">
        <f t="shared" si="6"/>
        <v>0.69892371642172624</v>
      </c>
      <c r="H6" s="17">
        <v>0.69741311796446015</v>
      </c>
      <c r="I6" s="18">
        <f t="shared" si="0"/>
        <v>2.1660023569316737E-3</v>
      </c>
      <c r="J6" s="54">
        <f t="shared" si="13"/>
        <v>-1.4660162670220901E-4</v>
      </c>
      <c r="K6" s="21">
        <f t="shared" si="25"/>
        <v>4.2345620329066929E-3</v>
      </c>
      <c r="L6" s="19"/>
      <c r="M6" s="101"/>
      <c r="N6">
        <v>243922530</v>
      </c>
      <c r="O6" s="19">
        <f t="shared" si="7"/>
        <v>1935893.0952380951</v>
      </c>
      <c r="P6" s="19"/>
      <c r="Q6" s="20">
        <f t="shared" si="8"/>
        <v>0</v>
      </c>
      <c r="R6" s="20" t="e">
        <f t="shared" si="1"/>
        <v>#DIV/0!</v>
      </c>
      <c r="S6" s="19">
        <v>243929109</v>
      </c>
      <c r="T6" s="21">
        <f t="shared" si="9"/>
        <v>-2.6970950810138858E-5</v>
      </c>
      <c r="U6" s="19">
        <f t="shared" si="14"/>
        <v>-3383</v>
      </c>
      <c r="V6" s="56">
        <f t="shared" si="26"/>
        <v>-1.3869157555884648E-5</v>
      </c>
      <c r="W6" s="18">
        <f t="shared" si="10"/>
        <v>108.31027572869652</v>
      </c>
      <c r="X6" s="14">
        <v>108.36032932970505</v>
      </c>
      <c r="Y6" s="21">
        <f t="shared" si="11"/>
        <v>-4.6191813293803918E-4</v>
      </c>
      <c r="Z6" s="52">
        <f t="shared" si="2"/>
        <v>8.0297302226125211</v>
      </c>
      <c r="AA6" s="57">
        <f t="shared" ref="AA6:AA20" si="27">V6/J6</f>
        <v>9.4604390605139629E-2</v>
      </c>
      <c r="AB6" s="18">
        <f t="shared" si="15"/>
        <v>0.46311495939019781</v>
      </c>
      <c r="AC6" s="18">
        <f t="shared" si="12"/>
        <v>1.4694526457891803</v>
      </c>
      <c r="AD6" s="20">
        <f t="shared" si="16"/>
        <v>0</v>
      </c>
      <c r="AE6" s="18">
        <f t="shared" si="17"/>
        <v>0.46321863541488556</v>
      </c>
      <c r="AF6" s="18">
        <f t="shared" si="12"/>
        <v>1.4692881926319279</v>
      </c>
      <c r="AG6" s="18">
        <f t="shared" si="18"/>
        <v>8.6755898221918093E-2</v>
      </c>
      <c r="AH6" s="18">
        <f t="shared" si="19"/>
        <v>0.46712950749890719</v>
      </c>
      <c r="AI6" s="18">
        <f t="shared" si="20"/>
        <v>1.4631247243823005</v>
      </c>
      <c r="AJ6" s="91">
        <f t="shared" si="21"/>
        <v>0</v>
      </c>
      <c r="AK6" s="16">
        <f t="shared" si="22"/>
        <v>203.42156489999999</v>
      </c>
      <c r="AL6" s="16">
        <f t="shared" si="23"/>
        <v>108.29589923897535</v>
      </c>
      <c r="AM6" s="16">
        <f t="shared" si="24"/>
        <v>0</v>
      </c>
      <c r="AN6" s="19">
        <v>-3.6</v>
      </c>
      <c r="AO6" s="19">
        <v>19.499999999999901</v>
      </c>
      <c r="AP6" s="19">
        <v>24.899999999999899</v>
      </c>
      <c r="AQ6" s="19">
        <v>22.1999999999999</v>
      </c>
      <c r="AR6" s="19">
        <v>-5.0999999999999996</v>
      </c>
      <c r="AS6" s="19">
        <v>-1.80000000000001</v>
      </c>
      <c r="AT6" s="19">
        <v>-28.2</v>
      </c>
      <c r="AU6" s="19">
        <v>15.5999999999999</v>
      </c>
      <c r="AV6" s="19">
        <v>40.499999999999901</v>
      </c>
      <c r="AW6" s="19">
        <v>22.1999999999999</v>
      </c>
      <c r="AX6" s="19">
        <v>16.499999999999901</v>
      </c>
      <c r="AY6" s="19">
        <v>-18.599999999999898</v>
      </c>
      <c r="AZ6" s="59"/>
      <c r="BA6" s="59"/>
      <c r="BB6" s="59"/>
      <c r="BC6" s="59"/>
      <c r="BD6" s="59"/>
      <c r="BE6" s="59"/>
      <c r="BF6" s="59"/>
      <c r="BG6" s="59"/>
      <c r="BH6" s="59"/>
      <c r="BI6" s="59"/>
    </row>
    <row r="7" spans="1:62" x14ac:dyDescent="0.3">
      <c r="A7" s="14">
        <v>6</v>
      </c>
      <c r="B7" s="14">
        <f t="shared" si="3"/>
        <v>27.5</v>
      </c>
      <c r="C7" s="15">
        <v>0.2</v>
      </c>
      <c r="D7" s="15">
        <v>203.62156490000001</v>
      </c>
      <c r="E7" s="104">
        <f t="shared" si="4"/>
        <v>203.58923573599037</v>
      </c>
      <c r="F7" s="13">
        <f t="shared" si="5"/>
        <v>1.3984133771741494</v>
      </c>
      <c r="G7" s="17">
        <f t="shared" si="6"/>
        <v>0.69902612174633094</v>
      </c>
      <c r="H7" s="17">
        <v>0.69741311796446015</v>
      </c>
      <c r="I7" s="18">
        <f t="shared" si="0"/>
        <v>2.3128383168052051E-3</v>
      </c>
      <c r="J7" s="54">
        <f t="shared" si="13"/>
        <v>-1.4649713568481762E-4</v>
      </c>
      <c r="K7" s="21">
        <f t="shared" si="25"/>
        <v>4.5228940374279552E-3</v>
      </c>
      <c r="L7" s="19"/>
      <c r="M7" s="101"/>
      <c r="N7">
        <v>243925350</v>
      </c>
      <c r="O7" s="19">
        <f t="shared" si="7"/>
        <v>1935915.4761904762</v>
      </c>
      <c r="P7" s="19"/>
      <c r="Q7" s="20">
        <f t="shared" si="8"/>
        <v>0</v>
      </c>
      <c r="R7" s="20" t="e">
        <f t="shared" si="1"/>
        <v>#DIV/0!</v>
      </c>
      <c r="S7" s="19">
        <v>243929109</v>
      </c>
      <c r="T7" s="21">
        <f t="shared" si="9"/>
        <v>-1.5410214940767892E-5</v>
      </c>
      <c r="U7" s="19">
        <f t="shared" si="14"/>
        <v>-2820</v>
      </c>
      <c r="V7" s="56">
        <f t="shared" si="26"/>
        <v>-1.1560914025541011E-5</v>
      </c>
      <c r="W7" s="18">
        <f t="shared" si="10"/>
        <v>108.32489284943655</v>
      </c>
      <c r="X7" s="14">
        <v>108.36032932970505</v>
      </c>
      <c r="Y7" s="21">
        <f t="shared" si="11"/>
        <v>-3.2702447923242824E-4</v>
      </c>
      <c r="Z7" s="52">
        <f t="shared" si="2"/>
        <v>8.0320307873585062</v>
      </c>
      <c r="AA7" s="57">
        <f t="shared" si="27"/>
        <v>7.8915631841525058E-2</v>
      </c>
      <c r="AB7" s="18">
        <f t="shared" si="15"/>
        <v>0.47100798781894226</v>
      </c>
      <c r="AC7" s="18">
        <f t="shared" si="12"/>
        <v>1.4570882760444732</v>
      </c>
      <c r="AD7" s="20">
        <f t="shared" si="16"/>
        <v>0</v>
      </c>
      <c r="AE7" s="18">
        <f t="shared" si="17"/>
        <v>0.4711123295224286</v>
      </c>
      <c r="AF7" s="18">
        <f t="shared" si="12"/>
        <v>1.4569269095481854</v>
      </c>
      <c r="AG7" s="18">
        <f t="shared" si="18"/>
        <v>7.1043130156833501E-2</v>
      </c>
      <c r="AH7" s="18">
        <f t="shared" si="19"/>
        <v>0.47503368981301825</v>
      </c>
      <c r="AI7" s="18">
        <f t="shared" si="20"/>
        <v>1.4509010478849531</v>
      </c>
      <c r="AJ7" s="91">
        <f t="shared" si="21"/>
        <v>0</v>
      </c>
      <c r="AK7" s="16">
        <f t="shared" si="22"/>
        <v>203.52156489999999</v>
      </c>
      <c r="AL7" s="16">
        <f t="shared" si="23"/>
        <v>108.31027572869652</v>
      </c>
      <c r="AM7" s="16">
        <f t="shared" si="24"/>
        <v>0</v>
      </c>
      <c r="AN7" s="19"/>
      <c r="AO7" s="19"/>
      <c r="AP7" s="19"/>
      <c r="AQ7" s="19"/>
      <c r="AR7" s="19"/>
      <c r="AS7" s="19"/>
      <c r="AT7" s="19"/>
      <c r="AU7" s="19"/>
      <c r="AV7" s="19"/>
      <c r="AW7" s="19"/>
      <c r="AX7" s="19"/>
      <c r="AY7" s="19"/>
      <c r="AZ7" s="59"/>
      <c r="BA7" s="59"/>
      <c r="BB7" s="59"/>
      <c r="BC7" s="59"/>
      <c r="BD7" s="59"/>
      <c r="BE7" s="59"/>
      <c r="BF7" s="59"/>
      <c r="BG7" s="59"/>
      <c r="BH7" s="59"/>
      <c r="BI7" s="59"/>
    </row>
    <row r="8" spans="1:62" s="9" customFormat="1" x14ac:dyDescent="0.3">
      <c r="A8" s="30">
        <v>7</v>
      </c>
      <c r="B8" s="30">
        <f t="shared" si="3"/>
        <v>32.5</v>
      </c>
      <c r="C8" s="31">
        <v>0.2</v>
      </c>
      <c r="D8" s="31">
        <v>203.7215649</v>
      </c>
      <c r="E8" s="121">
        <f t="shared" si="4"/>
        <v>203.68924046743206</v>
      </c>
      <c r="F8" s="32">
        <f t="shared" si="5"/>
        <v>1.3986090811495735</v>
      </c>
      <c r="G8" s="33">
        <f t="shared" si="6"/>
        <v>0.69912846909134807</v>
      </c>
      <c r="H8" s="33">
        <v>0.69741311796446015</v>
      </c>
      <c r="I8" s="34">
        <f t="shared" si="0"/>
        <v>2.4595911414665049E-3</v>
      </c>
      <c r="J8" s="122">
        <f t="shared" si="13"/>
        <v>-1.4639275832973683E-4</v>
      </c>
      <c r="K8" s="37">
        <f t="shared" si="25"/>
        <v>4.8112243390228387E-3</v>
      </c>
      <c r="L8" s="35"/>
      <c r="M8" s="35"/>
      <c r="N8" s="9">
        <v>243927606</v>
      </c>
      <c r="O8" s="35">
        <f t="shared" si="7"/>
        <v>1935933.3809523811</v>
      </c>
      <c r="P8" s="35"/>
      <c r="Q8" s="36">
        <f t="shared" si="8"/>
        <v>0</v>
      </c>
      <c r="R8" s="36" t="e">
        <f t="shared" si="1"/>
        <v>#DIV/0!</v>
      </c>
      <c r="S8" s="35">
        <v>243929109</v>
      </c>
      <c r="T8" s="37">
        <f t="shared" si="9"/>
        <v>-6.1616262452711207E-6</v>
      </c>
      <c r="U8" s="35">
        <f t="shared" si="14"/>
        <v>-2256</v>
      </c>
      <c r="V8" s="37">
        <f t="shared" si="26"/>
        <v>-9.2486456821947415E-6</v>
      </c>
      <c r="W8" s="18">
        <f t="shared" si="10"/>
        <v>108.33975114589103</v>
      </c>
      <c r="X8" s="30">
        <v>108.36032932970505</v>
      </c>
      <c r="Y8" s="37">
        <f t="shared" si="11"/>
        <v>-1.8990514278903031E-4</v>
      </c>
      <c r="Z8" s="123">
        <f t="shared" si="2"/>
        <v>8.0343310151048968</v>
      </c>
      <c r="AA8" s="124">
        <f t="shared" si="27"/>
        <v>6.3176934349190819E-2</v>
      </c>
      <c r="AB8" s="34">
        <f t="shared" si="15"/>
        <v>0.47892211026356096</v>
      </c>
      <c r="AC8" s="34">
        <f t="shared" si="12"/>
        <v>1.4449990323689526</v>
      </c>
      <c r="AD8" s="36">
        <f t="shared" si="16"/>
        <v>0</v>
      </c>
      <c r="AE8" s="34">
        <f t="shared" si="17"/>
        <v>0.47902708343996847</v>
      </c>
      <c r="AF8" s="34">
        <f t="shared" si="12"/>
        <v>1.4448406963848834</v>
      </c>
      <c r="AG8" s="34">
        <f t="shared" si="18"/>
        <v>5.264690345935974E-2</v>
      </c>
      <c r="AH8" s="34">
        <f t="shared" si="19"/>
        <v>0.48430526616546543</v>
      </c>
      <c r="AI8" s="34">
        <f t="shared" si="20"/>
        <v>1.4369458560607231</v>
      </c>
      <c r="AJ8" s="125">
        <f t="shared" si="21"/>
        <v>0</v>
      </c>
      <c r="AK8" s="121">
        <f t="shared" si="22"/>
        <v>203.62156490000001</v>
      </c>
      <c r="AL8" s="121">
        <f t="shared" si="23"/>
        <v>108.32489284943655</v>
      </c>
      <c r="AM8" s="121">
        <f t="shared" si="24"/>
        <v>0</v>
      </c>
      <c r="AN8" s="35"/>
      <c r="AO8" s="35"/>
      <c r="AP8" s="35"/>
      <c r="AQ8" s="35"/>
      <c r="AR8" s="35"/>
      <c r="AS8" s="35"/>
      <c r="AT8" s="35"/>
      <c r="AU8" s="35"/>
      <c r="AV8" s="35"/>
      <c r="AW8" s="35"/>
      <c r="AX8" s="35"/>
      <c r="AY8" s="35"/>
      <c r="AZ8" s="126"/>
      <c r="BA8" s="126"/>
      <c r="BB8" s="126"/>
      <c r="BC8" s="126"/>
      <c r="BD8" s="126"/>
      <c r="BE8" s="126"/>
      <c r="BF8" s="126"/>
      <c r="BG8" s="126"/>
      <c r="BH8" s="126"/>
      <c r="BI8" s="126"/>
    </row>
    <row r="9" spans="1:62" s="4" customFormat="1" x14ac:dyDescent="0.3">
      <c r="A9" s="22">
        <v>8</v>
      </c>
      <c r="B9" s="22">
        <f t="shared" si="3"/>
        <v>37.5</v>
      </c>
      <c r="C9" s="23">
        <v>0.2</v>
      </c>
      <c r="D9" s="23">
        <v>203.8215649</v>
      </c>
      <c r="E9" s="116">
        <f t="shared" si="4"/>
        <v>203.78924519481271</v>
      </c>
      <c r="F9" s="24">
        <f t="shared" si="5"/>
        <v>1.3988047851170502</v>
      </c>
      <c r="G9" s="25">
        <f t="shared" si="6"/>
        <v>0.69923075850629302</v>
      </c>
      <c r="H9" s="25">
        <v>0.69741311796446015</v>
      </c>
      <c r="I9" s="26">
        <f t="shared" si="0"/>
        <v>2.6062609019142247E-3</v>
      </c>
      <c r="J9" s="117">
        <f t="shared" si="13"/>
        <v>-1.4628849446419816E-4</v>
      </c>
      <c r="K9" s="29">
        <f t="shared" si="25"/>
        <v>5.0995529738035329E-3</v>
      </c>
      <c r="L9" s="27"/>
      <c r="M9" s="27"/>
      <c r="N9" s="4">
        <v>243929109</v>
      </c>
      <c r="O9" s="27">
        <f t="shared" si="7"/>
        <v>1935945.3095238095</v>
      </c>
      <c r="P9" s="27"/>
      <c r="Q9" s="28">
        <f t="shared" si="8"/>
        <v>0</v>
      </c>
      <c r="R9" s="28" t="e">
        <f t="shared" si="1"/>
        <v>#DIV/0!</v>
      </c>
      <c r="S9" s="27">
        <v>243929109</v>
      </c>
      <c r="T9" s="29">
        <f t="shared" si="9"/>
        <v>0</v>
      </c>
      <c r="U9" s="27">
        <f t="shared" si="14"/>
        <v>-1503</v>
      </c>
      <c r="V9" s="29">
        <f t="shared" si="26"/>
        <v>-6.1616262452711207E-6</v>
      </c>
      <c r="W9" s="18">
        <f t="shared" si="10"/>
        <v>108.35493467709864</v>
      </c>
      <c r="X9" s="22">
        <v>108.36032932970505</v>
      </c>
      <c r="Y9" s="29">
        <f t="shared" si="11"/>
        <v>-4.9784387328670815E-5</v>
      </c>
      <c r="Z9" s="118">
        <f t="shared" si="2"/>
        <v>8.0366309061411414</v>
      </c>
      <c r="AA9" s="119">
        <f t="shared" si="27"/>
        <v>4.2119691420975575E-2</v>
      </c>
      <c r="AB9" s="26">
        <f t="shared" si="15"/>
        <v>0.4895499683575254</v>
      </c>
      <c r="AC9" s="26">
        <f t="shared" si="12"/>
        <v>1.4292279036042153</v>
      </c>
      <c r="AD9" s="28">
        <f t="shared" si="16"/>
        <v>0</v>
      </c>
      <c r="AE9" s="26">
        <f t="shared" si="17"/>
        <v>0.48965574503612153</v>
      </c>
      <c r="AF9" s="26">
        <f t="shared" si="12"/>
        <v>1.4290735225441216</v>
      </c>
      <c r="AG9" s="26">
        <f t="shared" si="18"/>
        <v>1.84274303648434E-2</v>
      </c>
      <c r="AH9" s="26">
        <f t="shared" si="19"/>
        <v>0.50165852257507026</v>
      </c>
      <c r="AI9" s="26">
        <f t="shared" si="20"/>
        <v>1.4118738762809533</v>
      </c>
      <c r="AJ9" s="120">
        <f t="shared" si="21"/>
        <v>0</v>
      </c>
      <c r="AK9" s="116">
        <f t="shared" si="22"/>
        <v>203.7215649</v>
      </c>
      <c r="AL9" s="116">
        <f t="shared" si="23"/>
        <v>108.33975114589103</v>
      </c>
      <c r="AM9" s="116">
        <f t="shared" si="24"/>
        <v>0</v>
      </c>
      <c r="AN9" s="27"/>
      <c r="AO9" s="27"/>
      <c r="AP9" s="27"/>
      <c r="AQ9" s="27"/>
      <c r="AR9" s="27"/>
      <c r="AS9" s="27"/>
      <c r="AT9" s="27"/>
      <c r="AU9" s="27"/>
      <c r="AV9" s="27"/>
      <c r="AW9" s="27"/>
      <c r="AX9" s="27"/>
      <c r="AY9" s="27"/>
      <c r="AZ9" s="60"/>
      <c r="BA9" s="60"/>
      <c r="BB9" s="60"/>
      <c r="BC9" s="60"/>
      <c r="BD9" s="60"/>
      <c r="BE9" s="60"/>
      <c r="BF9" s="60"/>
      <c r="BG9" s="60"/>
      <c r="BH9" s="60"/>
      <c r="BI9" s="60"/>
    </row>
    <row r="10" spans="1:62" x14ac:dyDescent="0.3">
      <c r="A10" s="14">
        <v>9</v>
      </c>
      <c r="B10" s="14">
        <f t="shared" si="3"/>
        <v>42.5</v>
      </c>
      <c r="C10" s="15">
        <v>0.2</v>
      </c>
      <c r="D10" s="127">
        <v>203.92156489999999</v>
      </c>
      <c r="E10" s="104">
        <f t="shared" si="4"/>
        <v>203.88924991813758</v>
      </c>
      <c r="F10" s="13">
        <f t="shared" si="5"/>
        <v>1.3990004890765901</v>
      </c>
      <c r="G10" s="17">
        <f t="shared" si="6"/>
        <v>0.69933299004062144</v>
      </c>
      <c r="H10" s="17">
        <v>0.69741311796446015</v>
      </c>
      <c r="I10" s="18">
        <f t="shared" si="0"/>
        <v>2.7528476690613733E-3</v>
      </c>
      <c r="J10" s="54">
        <f t="shared" si="13"/>
        <v>-1.4618434391674387E-4</v>
      </c>
      <c r="K10" s="21">
        <f t="shared" si="25"/>
        <v>5.3878799778319239E-3</v>
      </c>
      <c r="L10" s="19"/>
      <c r="M10" s="101"/>
      <c r="N10">
        <v>243928921</v>
      </c>
      <c r="O10" s="19">
        <f t="shared" si="7"/>
        <v>1935943.8174603174</v>
      </c>
      <c r="P10" s="19"/>
      <c r="Q10" s="20">
        <f t="shared" si="8"/>
        <v>0</v>
      </c>
      <c r="R10" s="20" t="e">
        <f t="shared" si="1"/>
        <v>#DIV/0!</v>
      </c>
      <c r="S10" s="19">
        <v>243929109</v>
      </c>
      <c r="T10" s="21">
        <f t="shared" si="9"/>
        <v>-7.7071572462473101E-7</v>
      </c>
      <c r="U10" s="19">
        <f t="shared" si="14"/>
        <v>188</v>
      </c>
      <c r="V10" s="56">
        <f t="shared" si="26"/>
        <v>7.7071631862791706E-7</v>
      </c>
      <c r="W10" s="18">
        <f t="shared" si="10"/>
        <v>108.37086031112929</v>
      </c>
      <c r="X10" s="14">
        <v>108.36032932970505</v>
      </c>
      <c r="Y10" s="21">
        <f t="shared" si="11"/>
        <v>9.7184841439495659E-5</v>
      </c>
      <c r="Z10" s="52">
        <f t="shared" si="2"/>
        <v>8.0389304607563172</v>
      </c>
      <c r="AA10" s="57">
        <f t="shared" si="27"/>
        <v>-5.2722220312926386E-3</v>
      </c>
      <c r="AB10" s="18">
        <f t="shared" si="15"/>
        <v>0.51362712320562376</v>
      </c>
      <c r="AC10" s="18">
        <f t="shared" si="12"/>
        <v>1.3953270873536368</v>
      </c>
      <c r="AD10" s="20">
        <f t="shared" si="16"/>
        <v>0</v>
      </c>
      <c r="AE10" s="18">
        <f t="shared" si="17"/>
        <v>0.51373452572049028</v>
      </c>
      <c r="AF10" s="18">
        <f t="shared" si="12"/>
        <v>1.3951812245936286</v>
      </c>
      <c r="AG10" s="18">
        <f t="shared" si="18"/>
        <v>-7.9110216980167181E-3</v>
      </c>
      <c r="AH10" s="18">
        <f t="shared" si="19"/>
        <v>0.51497537400956694</v>
      </c>
      <c r="AI10" s="18">
        <f t="shared" si="20"/>
        <v>1.3934993457791547</v>
      </c>
      <c r="AJ10" s="91">
        <f t="shared" si="21"/>
        <v>0</v>
      </c>
      <c r="AK10" s="16">
        <f t="shared" si="22"/>
        <v>203.8215649</v>
      </c>
      <c r="AL10" s="16">
        <f t="shared" si="23"/>
        <v>108.35493467709864</v>
      </c>
      <c r="AM10" s="16">
        <f t="shared" si="24"/>
        <v>0</v>
      </c>
      <c r="AN10" s="14">
        <v>2.0999999999999899</v>
      </c>
      <c r="AO10" s="14">
        <v>13.799999999999899</v>
      </c>
      <c r="AP10" s="14">
        <v>11.399999999999901</v>
      </c>
      <c r="AQ10" s="14">
        <v>7.1999999999999797</v>
      </c>
      <c r="AR10" s="14">
        <v>-9.9</v>
      </c>
      <c r="AS10" s="14">
        <v>5.0999999999999801</v>
      </c>
      <c r="AT10" s="14">
        <v>-18</v>
      </c>
      <c r="AU10" s="14">
        <v>7.7999999999999901</v>
      </c>
      <c r="AV10" s="14">
        <v>26.399999999999899</v>
      </c>
      <c r="AW10" s="14">
        <v>8.9999999999999893</v>
      </c>
      <c r="AX10" s="14">
        <v>10.499999999999901</v>
      </c>
      <c r="AY10" s="14">
        <v>-12</v>
      </c>
      <c r="AZ10" s="59"/>
      <c r="BA10" s="59"/>
      <c r="BB10" s="59"/>
      <c r="BC10" s="59"/>
      <c r="BD10" s="59"/>
      <c r="BE10" s="59"/>
      <c r="BF10" s="59"/>
      <c r="BG10" s="59"/>
      <c r="BH10" s="59"/>
      <c r="BI10" s="59"/>
    </row>
    <row r="11" spans="1:62" x14ac:dyDescent="0.3">
      <c r="A11" s="14">
        <v>10</v>
      </c>
      <c r="B11" s="14">
        <f t="shared" si="3"/>
        <v>47.5</v>
      </c>
      <c r="C11" s="15">
        <v>0.2</v>
      </c>
      <c r="D11" s="127">
        <v>204.02156489999999</v>
      </c>
      <c r="E11" s="104">
        <f t="shared" si="4"/>
        <v>203.98925463741188</v>
      </c>
      <c r="F11" s="13">
        <f t="shared" si="5"/>
        <v>1.3991961930282033</v>
      </c>
      <c r="G11" s="17">
        <f t="shared" si="6"/>
        <v>0.69943516374372827</v>
      </c>
      <c r="H11" s="17">
        <v>0.69741311796446015</v>
      </c>
      <c r="I11" s="18">
        <f t="shared" si="0"/>
        <v>2.8993515137338798E-3</v>
      </c>
      <c r="J11" s="54">
        <f t="shared" si="13"/>
        <v>-1.4608030651468642E-4</v>
      </c>
      <c r="K11" s="21">
        <f t="shared" si="25"/>
        <v>5.6762053871165924E-3</v>
      </c>
      <c r="L11" s="19"/>
      <c r="M11" s="101"/>
      <c r="N11">
        <v>243928545</v>
      </c>
      <c r="O11" s="19">
        <f t="shared" si="7"/>
        <v>1935940.8333333333</v>
      </c>
      <c r="P11" s="19"/>
      <c r="Q11" s="20">
        <f t="shared" si="8"/>
        <v>0</v>
      </c>
      <c r="R11" s="20" t="e">
        <f t="shared" si="1"/>
        <v>#DIV/0!</v>
      </c>
      <c r="S11" s="19">
        <v>243929109</v>
      </c>
      <c r="T11" s="21">
        <f t="shared" si="9"/>
        <v>-2.3121471738741932E-6</v>
      </c>
      <c r="U11" s="19">
        <f t="shared" si="14"/>
        <v>376</v>
      </c>
      <c r="V11" s="56">
        <f t="shared" si="26"/>
        <v>1.5414350132740717E-6</v>
      </c>
      <c r="W11" s="18">
        <f t="shared" si="10"/>
        <v>108.38686054357815</v>
      </c>
      <c r="X11" s="14">
        <v>108.36032932970505</v>
      </c>
      <c r="Y11" s="21">
        <f t="shared" si="11"/>
        <v>2.4484249943882395E-4</v>
      </c>
      <c r="Z11" s="52">
        <f t="shared" si="2"/>
        <v>8.0412296792391196</v>
      </c>
      <c r="AA11" s="57">
        <f t="shared" si="27"/>
        <v>-1.0551970009175064E-2</v>
      </c>
      <c r="AB11" s="18">
        <f t="shared" si="15"/>
        <v>0.51618029724629355</v>
      </c>
      <c r="AC11" s="18">
        <f t="shared" si="12"/>
        <v>1.3918719679457068</v>
      </c>
      <c r="AD11" s="20">
        <f t="shared" si="16"/>
        <v>0</v>
      </c>
      <c r="AE11" s="18">
        <f t="shared" si="17"/>
        <v>0.51628782057037204</v>
      </c>
      <c r="AF11" s="18">
        <f t="shared" si="12"/>
        <v>1.3917270231226815</v>
      </c>
      <c r="AG11" s="18">
        <f t="shared" si="18"/>
        <v>-1.5833286818565107E-2</v>
      </c>
      <c r="AH11" s="18">
        <f t="shared" si="19"/>
        <v>0.51887794344503202</v>
      </c>
      <c r="AI11" s="18">
        <f t="shared" si="20"/>
        <v>1.3882490820907127</v>
      </c>
      <c r="AJ11" s="91">
        <f t="shared" si="21"/>
        <v>0</v>
      </c>
      <c r="AK11" s="16">
        <f t="shared" si="22"/>
        <v>203.92156489999999</v>
      </c>
      <c r="AL11" s="16">
        <f t="shared" si="23"/>
        <v>108.37086031112929</v>
      </c>
      <c r="AM11" s="16">
        <f t="shared" si="24"/>
        <v>0</v>
      </c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59"/>
      <c r="BA11" s="59"/>
      <c r="BB11" s="59"/>
      <c r="BC11" s="59"/>
      <c r="BD11" s="59"/>
      <c r="BE11" s="59"/>
      <c r="BF11" s="59"/>
      <c r="BG11" s="59"/>
      <c r="BH11" s="59"/>
      <c r="BI11" s="59"/>
    </row>
    <row r="12" spans="1:62" x14ac:dyDescent="0.3">
      <c r="A12" s="14">
        <v>11</v>
      </c>
      <c r="B12" s="14">
        <f t="shared" si="3"/>
        <v>52.5</v>
      </c>
      <c r="C12" s="15">
        <v>0.2</v>
      </c>
      <c r="D12" s="127">
        <v>204.12156490000001</v>
      </c>
      <c r="E12" s="104">
        <f t="shared" si="4"/>
        <v>204.08925935264088</v>
      </c>
      <c r="F12" s="13">
        <f t="shared" si="5"/>
        <v>1.3993918969718999</v>
      </c>
      <c r="G12" s="17">
        <f t="shared" si="6"/>
        <v>0.69953727966494872</v>
      </c>
      <c r="H12" s="17">
        <v>0.69741311796446015</v>
      </c>
      <c r="I12" s="18">
        <f t="shared" si="0"/>
        <v>3.045772506672029E-3</v>
      </c>
      <c r="J12" s="54">
        <f t="shared" si="13"/>
        <v>-1.459763820869655E-4</v>
      </c>
      <c r="K12" s="21">
        <f t="shared" si="25"/>
        <v>5.9645292376154461E-3</v>
      </c>
      <c r="L12" s="19"/>
      <c r="M12" s="101"/>
      <c r="N12">
        <v>243927793</v>
      </c>
      <c r="O12" s="19">
        <f t="shared" si="7"/>
        <v>1935934.865079365</v>
      </c>
      <c r="P12" s="19"/>
      <c r="Q12" s="20">
        <f t="shared" si="8"/>
        <v>0</v>
      </c>
      <c r="R12" s="20" t="e">
        <f t="shared" si="1"/>
        <v>#DIV/0!</v>
      </c>
      <c r="S12" s="19">
        <v>243929109</v>
      </c>
      <c r="T12" s="21">
        <f t="shared" si="9"/>
        <v>-5.3950100723731173E-6</v>
      </c>
      <c r="U12" s="19">
        <f t="shared" si="14"/>
        <v>752</v>
      </c>
      <c r="V12" s="56">
        <f t="shared" si="26"/>
        <v>3.0828795306650439E-6</v>
      </c>
      <c r="W12" s="18">
        <f t="shared" si="10"/>
        <v>108.40301896772814</v>
      </c>
      <c r="X12" s="14">
        <v>108.36032932970505</v>
      </c>
      <c r="Y12" s="21">
        <f t="shared" si="11"/>
        <v>3.9396002473562842E-4</v>
      </c>
      <c r="Z12" s="52">
        <f t="shared" si="2"/>
        <v>8.0435285618778796</v>
      </c>
      <c r="AA12" s="57">
        <f t="shared" si="27"/>
        <v>-2.1119029575814647E-2</v>
      </c>
      <c r="AB12" s="18">
        <f t="shared" si="15"/>
        <v>0.52143197600704883</v>
      </c>
      <c r="AC12" s="18">
        <f t="shared" si="12"/>
        <v>1.3848450083889579</v>
      </c>
      <c r="AD12" s="20">
        <f t="shared" si="16"/>
        <v>0</v>
      </c>
      <c r="AE12" s="18">
        <f t="shared" si="17"/>
        <v>0.52153977405144791</v>
      </c>
      <c r="AF12" s="18">
        <f t="shared" si="12"/>
        <v>1.3847018828730795</v>
      </c>
      <c r="AG12" s="18">
        <f t="shared" si="18"/>
        <v>-2.6407122989363874E-2</v>
      </c>
      <c r="AH12" s="18">
        <f t="shared" si="19"/>
        <v>0.52413232818742317</v>
      </c>
      <c r="AI12" s="18">
        <f t="shared" si="20"/>
        <v>1.3812730113097209</v>
      </c>
      <c r="AJ12" s="91">
        <f t="shared" si="21"/>
        <v>0</v>
      </c>
      <c r="AK12" s="16">
        <f t="shared" si="22"/>
        <v>204.02156489999999</v>
      </c>
      <c r="AL12" s="16">
        <f t="shared" si="23"/>
        <v>108.38686054357815</v>
      </c>
      <c r="AM12" s="16">
        <f t="shared" si="24"/>
        <v>0</v>
      </c>
      <c r="AN12" s="19"/>
      <c r="AO12" s="19"/>
      <c r="AP12" s="19"/>
      <c r="AQ12" s="19"/>
      <c r="AR12" s="19"/>
      <c r="AS12" s="19"/>
      <c r="AT12" s="19"/>
      <c r="AU12" s="19"/>
      <c r="AV12" s="19"/>
      <c r="AW12" s="19"/>
      <c r="AX12" s="19"/>
      <c r="AY12" s="19"/>
      <c r="AZ12" s="59"/>
      <c r="BA12" s="59"/>
      <c r="BB12" s="59"/>
      <c r="BC12" s="59"/>
      <c r="BD12" s="59"/>
      <c r="BE12" s="59"/>
      <c r="BF12" s="59"/>
      <c r="BG12" s="59"/>
      <c r="BH12" s="59"/>
      <c r="BI12" s="59"/>
    </row>
    <row r="13" spans="1:62" x14ac:dyDescent="0.3">
      <c r="A13" s="14">
        <v>12</v>
      </c>
      <c r="B13" s="14">
        <f t="shared" si="3"/>
        <v>57.5</v>
      </c>
      <c r="C13" s="15">
        <v>0.2</v>
      </c>
      <c r="D13" s="15">
        <v>204.2215649</v>
      </c>
      <c r="E13" s="104">
        <f t="shared" si="4"/>
        <v>204.18926406382971</v>
      </c>
      <c r="F13" s="13">
        <f t="shared" si="5"/>
        <v>1.3995876009076902</v>
      </c>
      <c r="G13" s="17">
        <f t="shared" si="6"/>
        <v>0.69963933785355814</v>
      </c>
      <c r="H13" s="17">
        <v>0.69741311796446015</v>
      </c>
      <c r="I13" s="18">
        <f t="shared" si="0"/>
        <v>3.1921107185303018E-3</v>
      </c>
      <c r="J13" s="54">
        <f t="shared" si="13"/>
        <v>-1.458725704625598E-4</v>
      </c>
      <c r="K13" s="21">
        <f t="shared" si="25"/>
        <v>6.2528515652352261E-3</v>
      </c>
      <c r="L13" s="19"/>
      <c r="M13" s="101"/>
      <c r="N13">
        <v>243926665</v>
      </c>
      <c r="O13" s="19">
        <f t="shared" si="7"/>
        <v>1935925.9126984128</v>
      </c>
      <c r="P13" s="19"/>
      <c r="Q13" s="20">
        <f t="shared" si="8"/>
        <v>0</v>
      </c>
      <c r="R13" s="20" t="e">
        <f t="shared" si="1"/>
        <v>#DIV/0!</v>
      </c>
      <c r="S13" s="19">
        <v>243929109</v>
      </c>
      <c r="T13" s="21">
        <f t="shared" si="9"/>
        <v>-1.0019304420121503E-5</v>
      </c>
      <c r="U13" s="19">
        <f t="shared" si="14"/>
        <v>1128</v>
      </c>
      <c r="V13" s="56">
        <f t="shared" si="26"/>
        <v>4.6243406804254055E-6</v>
      </c>
      <c r="W13" s="18">
        <f t="shared" si="10"/>
        <v>108.41933566740028</v>
      </c>
      <c r="X13" s="14">
        <v>108.36032932970505</v>
      </c>
      <c r="Y13" s="21">
        <f t="shared" si="11"/>
        <v>5.4453819086952029E-4</v>
      </c>
      <c r="Z13" s="52">
        <f t="shared" si="2"/>
        <v>8.0458271089605535</v>
      </c>
      <c r="AA13" s="57">
        <f t="shared" si="27"/>
        <v>-3.1701235302577367E-2</v>
      </c>
      <c r="AB13" s="18">
        <f t="shared" si="15"/>
        <v>0.52668842961833839</v>
      </c>
      <c r="AC13" s="18">
        <f t="shared" si="12"/>
        <v>1.3779171676299395</v>
      </c>
      <c r="AD13" s="20">
        <f t="shared" si="16"/>
        <v>0</v>
      </c>
      <c r="AE13" s="18">
        <f t="shared" si="17"/>
        <v>0.52679648685744629</v>
      </c>
      <c r="AF13" s="18">
        <f t="shared" si="12"/>
        <v>1.3777758402248748</v>
      </c>
      <c r="AG13" s="18">
        <f t="shared" si="18"/>
        <v>-1.849567645752126E-2</v>
      </c>
      <c r="AH13" s="18">
        <f t="shared" si="19"/>
        <v>0.51994692848182444</v>
      </c>
      <c r="AI13" s="18">
        <f t="shared" si="20"/>
        <v>1.3868212622821658</v>
      </c>
      <c r="AJ13" s="91">
        <f t="shared" si="21"/>
        <v>0</v>
      </c>
      <c r="AK13" s="16">
        <f t="shared" si="22"/>
        <v>204.12156490000001</v>
      </c>
      <c r="AL13" s="16">
        <f t="shared" si="23"/>
        <v>108.40301896772814</v>
      </c>
      <c r="AM13" s="16">
        <f t="shared" si="24"/>
        <v>0</v>
      </c>
      <c r="AN13" s="19"/>
      <c r="AO13" s="19"/>
      <c r="AP13" s="19"/>
      <c r="AQ13" s="19"/>
      <c r="AR13" s="19"/>
      <c r="AS13" s="19"/>
      <c r="AT13" s="19"/>
      <c r="AU13" s="19"/>
      <c r="AV13" s="19"/>
      <c r="AW13" s="19"/>
      <c r="AX13" s="19"/>
      <c r="AY13" s="19"/>
      <c r="AZ13" s="59"/>
      <c r="BA13" s="59"/>
      <c r="BB13" s="59"/>
      <c r="BC13" s="59"/>
      <c r="BD13" s="59"/>
      <c r="BE13" s="59"/>
      <c r="BF13" s="59"/>
      <c r="BG13" s="59"/>
      <c r="BH13" s="59"/>
      <c r="BI13" s="59"/>
    </row>
    <row r="14" spans="1:62" x14ac:dyDescent="0.3">
      <c r="A14" s="14">
        <v>13</v>
      </c>
      <c r="B14" s="14">
        <f t="shared" si="3"/>
        <v>62.5</v>
      </c>
      <c r="C14" s="15">
        <v>0.2</v>
      </c>
      <c r="D14" s="15">
        <v>204.3215649</v>
      </c>
      <c r="E14" s="104">
        <f t="shared" si="4"/>
        <v>204.28926877098363</v>
      </c>
      <c r="F14" s="13">
        <f t="shared" si="5"/>
        <v>1.3997833048355843</v>
      </c>
      <c r="G14" s="17">
        <f t="shared" si="6"/>
        <v>0.69974133835877206</v>
      </c>
      <c r="H14" s="17">
        <v>0.69741311796446015</v>
      </c>
      <c r="I14" s="18">
        <f t="shared" si="0"/>
        <v>3.3383662198773747E-3</v>
      </c>
      <c r="J14" s="54">
        <f t="shared" si="13"/>
        <v>-1.4576887147064541E-4</v>
      </c>
      <c r="K14" s="21">
        <f t="shared" si="25"/>
        <v>6.5411724058313213E-3</v>
      </c>
      <c r="L14" s="19"/>
      <c r="M14" s="101"/>
      <c r="N14">
        <v>243926477</v>
      </c>
      <c r="O14" s="19">
        <f t="shared" si="7"/>
        <v>1935924.4206349207</v>
      </c>
      <c r="P14" s="19"/>
      <c r="Q14" s="20">
        <f t="shared" si="8"/>
        <v>0</v>
      </c>
      <c r="R14" s="20" t="e">
        <f t="shared" si="1"/>
        <v>#DIV/0!</v>
      </c>
      <c r="S14" s="19">
        <v>243929109</v>
      </c>
      <c r="T14" s="21">
        <f t="shared" si="9"/>
        <v>-1.0790020144746235E-5</v>
      </c>
      <c r="U14" s="19">
        <f t="shared" si="14"/>
        <v>188</v>
      </c>
      <c r="V14" s="56">
        <f t="shared" si="26"/>
        <v>7.707240407526568E-7</v>
      </c>
      <c r="W14" s="18">
        <f t="shared" si="10"/>
        <v>108.43522570926805</v>
      </c>
      <c r="X14" s="14">
        <v>108.36032932970505</v>
      </c>
      <c r="Y14" s="21">
        <f t="shared" si="11"/>
        <v>6.9117895844627089E-4</v>
      </c>
      <c r="Z14" s="52">
        <f t="shared" si="2"/>
        <v>8.0481253207747265</v>
      </c>
      <c r="AA14" s="57">
        <f t="shared" si="27"/>
        <v>-5.2873019663039885E-3</v>
      </c>
      <c r="AB14" s="18">
        <f t="shared" si="15"/>
        <v>0.513060497712024</v>
      </c>
      <c r="AC14" s="18">
        <f t="shared" si="12"/>
        <v>1.3960973763650253</v>
      </c>
      <c r="AD14" s="20">
        <f t="shared" si="16"/>
        <v>0</v>
      </c>
      <c r="AE14" s="18">
        <f t="shared" si="17"/>
        <v>0.51316772148252032</v>
      </c>
      <c r="AF14" s="18">
        <f t="shared" si="12"/>
        <v>1.3959515150425805</v>
      </c>
      <c r="AG14" s="18">
        <f t="shared" si="18"/>
        <v>7.1124686873424992E-7</v>
      </c>
      <c r="AH14" s="18">
        <f t="shared" si="19"/>
        <v>0.51036169639845774</v>
      </c>
      <c r="AI14" s="18">
        <f t="shared" si="20"/>
        <v>1.3997838026315961</v>
      </c>
      <c r="AJ14" s="91">
        <f t="shared" si="21"/>
        <v>0</v>
      </c>
      <c r="AK14" s="16">
        <f t="shared" si="22"/>
        <v>204.2215649</v>
      </c>
      <c r="AL14" s="16">
        <f t="shared" si="23"/>
        <v>108.41933566740028</v>
      </c>
      <c r="AM14" s="16">
        <f t="shared" si="24"/>
        <v>0</v>
      </c>
      <c r="AN14" s="14">
        <v>8.3999999999999897</v>
      </c>
      <c r="AO14" s="14">
        <v>8.3999999999999897</v>
      </c>
      <c r="AP14" s="14">
        <v>-4.5</v>
      </c>
      <c r="AQ14" s="14">
        <v>-8.4</v>
      </c>
      <c r="AR14" s="14">
        <v>-14.4</v>
      </c>
      <c r="AS14" s="14">
        <v>13.1999999999999</v>
      </c>
      <c r="AT14" s="14">
        <v>-11.1</v>
      </c>
      <c r="AU14" s="14">
        <v>3.2999999999999798</v>
      </c>
      <c r="AV14" s="14">
        <v>10.1999999999999</v>
      </c>
      <c r="AW14" s="14">
        <v>-5.4</v>
      </c>
      <c r="AX14" s="14">
        <v>4.7999999999999803</v>
      </c>
      <c r="AY14" s="14">
        <v>-4.5</v>
      </c>
      <c r="AZ14" s="59"/>
      <c r="BA14" s="59"/>
      <c r="BB14" s="59"/>
      <c r="BC14" s="59"/>
      <c r="BD14" s="59"/>
      <c r="BE14" s="59"/>
      <c r="BF14" s="59"/>
      <c r="BG14" s="59"/>
      <c r="BH14" s="59"/>
      <c r="BI14" s="59"/>
    </row>
    <row r="15" spans="1:62" x14ac:dyDescent="0.3">
      <c r="A15" s="14">
        <v>14</v>
      </c>
      <c r="B15" s="14">
        <f t="shared" si="3"/>
        <v>67.5</v>
      </c>
      <c r="C15" s="15">
        <v>0.2</v>
      </c>
      <c r="D15" s="15">
        <v>204.42156489999999</v>
      </c>
      <c r="E15" s="104">
        <f t="shared" si="4"/>
        <v>204.3892734741078</v>
      </c>
      <c r="F15" s="13">
        <f t="shared" si="5"/>
        <v>1.3999790087555926</v>
      </c>
      <c r="G15" s="17">
        <f t="shared" si="6"/>
        <v>0.69984328122974626</v>
      </c>
      <c r="H15" s="17">
        <v>0.69741311796446015</v>
      </c>
      <c r="I15" s="18">
        <f t="shared" si="0"/>
        <v>3.4845390811962785E-3</v>
      </c>
      <c r="J15" s="54">
        <f t="shared" si="13"/>
        <v>-1.4566528494075394E-4</v>
      </c>
      <c r="K15" s="21">
        <f t="shared" si="25"/>
        <v>6.8294917952079048E-3</v>
      </c>
      <c r="L15" s="19"/>
      <c r="M15" s="101"/>
      <c r="N15">
        <v>243926665</v>
      </c>
      <c r="O15" s="19">
        <f t="shared" si="7"/>
        <v>1935925.9126984128</v>
      </c>
      <c r="P15" s="19"/>
      <c r="Q15" s="20">
        <f t="shared" si="8"/>
        <v>0</v>
      </c>
      <c r="R15" s="20" t="e">
        <f t="shared" si="1"/>
        <v>#DIV/0!</v>
      </c>
      <c r="S15" s="19">
        <v>243929109</v>
      </c>
      <c r="T15" s="21">
        <f t="shared" si="9"/>
        <v>-1.0019304420121503E-5</v>
      </c>
      <c r="U15" s="19">
        <f t="shared" si="14"/>
        <v>-188</v>
      </c>
      <c r="V15" s="56">
        <f t="shared" si="26"/>
        <v>-7.7072344673756761E-7</v>
      </c>
      <c r="W15" s="18">
        <f t="shared" si="10"/>
        <v>108.45093967272668</v>
      </c>
      <c r="X15" s="14">
        <v>108.36032932970505</v>
      </c>
      <c r="Y15" s="21">
        <f t="shared" si="11"/>
        <v>8.3619479178515378E-4</v>
      </c>
      <c r="Z15" s="52">
        <f t="shared" si="2"/>
        <v>8.0504231976076159</v>
      </c>
      <c r="AA15" s="57">
        <f t="shared" si="27"/>
        <v>5.2910578320087857E-3</v>
      </c>
      <c r="AB15" s="18">
        <f t="shared" si="15"/>
        <v>0.5075197814619028</v>
      </c>
      <c r="AC15" s="18">
        <f t="shared" si="12"/>
        <v>1.4036974561185451</v>
      </c>
      <c r="AD15" s="20">
        <f t="shared" si="16"/>
        <v>0</v>
      </c>
      <c r="AE15" s="18">
        <f t="shared" si="17"/>
        <v>0.50762661487529581</v>
      </c>
      <c r="AF15" s="18">
        <f t="shared" si="12"/>
        <v>1.4035497395911221</v>
      </c>
      <c r="AG15" s="18">
        <f t="shared" si="18"/>
        <v>1.058580045269919E-2</v>
      </c>
      <c r="AH15" s="18">
        <f t="shared" si="19"/>
        <v>0.50481830115562043</v>
      </c>
      <c r="AI15" s="18">
        <f t="shared" si="20"/>
        <v>1.4074483119744436</v>
      </c>
      <c r="AJ15" s="91">
        <f t="shared" si="21"/>
        <v>0</v>
      </c>
      <c r="AK15" s="16">
        <f t="shared" si="22"/>
        <v>204.3215649</v>
      </c>
      <c r="AL15" s="16">
        <f t="shared" si="23"/>
        <v>108.43522570926805</v>
      </c>
      <c r="AM15" s="16">
        <f t="shared" si="24"/>
        <v>0</v>
      </c>
      <c r="AN15" s="19"/>
      <c r="AO15" s="19"/>
      <c r="AP15" s="19"/>
      <c r="AQ15" s="19"/>
      <c r="AR15" s="19"/>
      <c r="AS15" s="19"/>
      <c r="AT15" s="19"/>
      <c r="AU15" s="19"/>
      <c r="AV15" s="19"/>
      <c r="AW15" s="19"/>
      <c r="AX15" s="19"/>
      <c r="AY15" s="19"/>
      <c r="AZ15" s="59"/>
      <c r="BA15" s="59"/>
      <c r="BB15" s="59"/>
      <c r="BC15" s="59"/>
      <c r="BD15" s="59"/>
      <c r="BE15" s="59"/>
      <c r="BF15" s="59"/>
      <c r="BG15" s="59"/>
      <c r="BH15" s="59"/>
      <c r="BI15" s="59"/>
    </row>
    <row r="16" spans="1:62" x14ac:dyDescent="0.3">
      <c r="A16" s="14">
        <v>15</v>
      </c>
      <c r="B16" s="14">
        <f t="shared" si="3"/>
        <v>72.5</v>
      </c>
      <c r="C16" s="15">
        <v>0.2</v>
      </c>
      <c r="D16" s="15">
        <v>204.52156489999999</v>
      </c>
      <c r="E16" s="104">
        <f t="shared" si="4"/>
        <v>204.4892781732074</v>
      </c>
      <c r="F16" s="13">
        <f t="shared" si="5"/>
        <v>1.4001747126677249</v>
      </c>
      <c r="G16" s="17">
        <f t="shared" si="6"/>
        <v>0.69994516651557659</v>
      </c>
      <c r="H16" s="17">
        <v>0.69741311796446015</v>
      </c>
      <c r="I16" s="18">
        <f t="shared" si="0"/>
        <v>3.6306293728840806E-3</v>
      </c>
      <c r="J16" s="54">
        <f t="shared" si="13"/>
        <v>-1.4556181070229631E-4</v>
      </c>
      <c r="K16" s="21">
        <f t="shared" si="25"/>
        <v>7.1178097691171225E-3</v>
      </c>
      <c r="L16" s="19"/>
      <c r="M16" s="101"/>
      <c r="N16">
        <v>243927229</v>
      </c>
      <c r="O16" s="19">
        <f t="shared" si="7"/>
        <v>1935930.388888889</v>
      </c>
      <c r="P16" s="19"/>
      <c r="Q16" s="20">
        <f t="shared" si="8"/>
        <v>0</v>
      </c>
      <c r="R16" s="20" t="e">
        <f t="shared" si="1"/>
        <v>#DIV/0!</v>
      </c>
      <c r="S16" s="19">
        <v>243929109</v>
      </c>
      <c r="T16" s="21">
        <f t="shared" si="9"/>
        <v>-7.7071572462473097E-6</v>
      </c>
      <c r="U16" s="19">
        <f t="shared" si="14"/>
        <v>-564</v>
      </c>
      <c r="V16" s="56">
        <f t="shared" si="26"/>
        <v>-2.3121649940933819E-6</v>
      </c>
      <c r="W16" s="18">
        <f t="shared" si="10"/>
        <v>108.46647749312478</v>
      </c>
      <c r="X16" s="14">
        <v>108.36032932970505</v>
      </c>
      <c r="Y16" s="21">
        <f t="shared" si="11"/>
        <v>9.795850942530633E-4</v>
      </c>
      <c r="Z16" s="52">
        <f t="shared" si="2"/>
        <v>8.0527207397460607</v>
      </c>
      <c r="AA16" s="57">
        <f t="shared" si="27"/>
        <v>1.5884420391157627E-2</v>
      </c>
      <c r="AB16" s="18">
        <f t="shared" si="15"/>
        <v>0.50197449012238582</v>
      </c>
      <c r="AC16" s="18">
        <f t="shared" si="12"/>
        <v>1.41142945474457</v>
      </c>
      <c r="AD16" s="20">
        <f t="shared" si="16"/>
        <v>0</v>
      </c>
      <c r="AE16" s="18">
        <f t="shared" si="17"/>
        <v>0.50208091545126454</v>
      </c>
      <c r="AF16" s="18">
        <f t="shared" si="12"/>
        <v>1.4112798575380487</v>
      </c>
      <c r="AG16" s="18">
        <f t="shared" si="18"/>
        <v>7.9432563793635502E-3</v>
      </c>
      <c r="AH16" s="18">
        <f t="shared" si="19"/>
        <v>0.50602509336289447</v>
      </c>
      <c r="AI16" s="18">
        <f t="shared" si="20"/>
        <v>1.4057690360346475</v>
      </c>
      <c r="AJ16" s="91">
        <f t="shared" si="21"/>
        <v>0</v>
      </c>
      <c r="AK16" s="16">
        <f t="shared" si="22"/>
        <v>204.42156489999999</v>
      </c>
      <c r="AL16" s="16">
        <f t="shared" si="23"/>
        <v>108.45093967272668</v>
      </c>
      <c r="AM16" s="16">
        <f t="shared" si="24"/>
        <v>0</v>
      </c>
      <c r="AN16" s="19"/>
      <c r="AO16" s="19"/>
      <c r="AP16" s="19"/>
      <c r="AQ16" s="19"/>
      <c r="AR16" s="19"/>
      <c r="AS16" s="19"/>
      <c r="AT16" s="19"/>
      <c r="AU16" s="19"/>
      <c r="AV16" s="19"/>
      <c r="AW16" s="19"/>
      <c r="AX16" s="19"/>
      <c r="AY16" s="19"/>
      <c r="AZ16" s="59"/>
      <c r="BA16" s="59"/>
      <c r="BB16" s="59"/>
      <c r="BC16" s="59"/>
      <c r="BD16" s="59"/>
      <c r="BE16" s="59"/>
      <c r="BF16" s="59"/>
      <c r="BG16" s="59"/>
      <c r="BH16" s="59"/>
      <c r="BI16" s="59"/>
    </row>
    <row r="17" spans="1:61" x14ac:dyDescent="0.3">
      <c r="A17" s="14">
        <v>16</v>
      </c>
      <c r="B17" s="14">
        <f t="shared" si="3"/>
        <v>77.5</v>
      </c>
      <c r="C17" s="15">
        <v>0.2</v>
      </c>
      <c r="D17" s="15">
        <v>204.62156490000001</v>
      </c>
      <c r="E17" s="104">
        <f t="shared" si="4"/>
        <v>204.58928286828768</v>
      </c>
      <c r="F17" s="13">
        <f t="shared" si="5"/>
        <v>1.4003704165719917</v>
      </c>
      <c r="G17" s="17">
        <f t="shared" si="6"/>
        <v>0.70004699426529993</v>
      </c>
      <c r="H17" s="17">
        <v>0.69741311796446015</v>
      </c>
      <c r="I17" s="18">
        <f t="shared" si="0"/>
        <v>3.7766371652533186E-3</v>
      </c>
      <c r="J17" s="54">
        <f t="shared" si="13"/>
        <v>-1.454584485863068E-4</v>
      </c>
      <c r="K17" s="21">
        <f t="shared" si="25"/>
        <v>7.406126363261733E-3</v>
      </c>
      <c r="L17" s="19"/>
      <c r="M17" s="101"/>
      <c r="N17">
        <v>243927229</v>
      </c>
      <c r="O17" s="19">
        <f t="shared" si="7"/>
        <v>1935930.388888889</v>
      </c>
      <c r="P17" s="19"/>
      <c r="Q17" s="20">
        <f t="shared" si="8"/>
        <v>0</v>
      </c>
      <c r="R17" s="20" t="e">
        <f t="shared" si="1"/>
        <v>#DIV/0!</v>
      </c>
      <c r="S17" s="19">
        <v>243929109</v>
      </c>
      <c r="T17" s="21">
        <f t="shared" si="9"/>
        <v>-7.7071572462473097E-6</v>
      </c>
      <c r="U17" s="19">
        <f t="shared" si="14"/>
        <v>0</v>
      </c>
      <c r="V17" s="56">
        <f t="shared" si="26"/>
        <v>0</v>
      </c>
      <c r="W17" s="18">
        <f t="shared" si="10"/>
        <v>108.48225715394953</v>
      </c>
      <c r="X17" s="14">
        <v>108.36032932970505</v>
      </c>
      <c r="Y17" s="21">
        <f t="shared" si="11"/>
        <v>1.1252072137349603E-3</v>
      </c>
      <c r="Z17" s="52">
        <f t="shared" si="2"/>
        <v>8.0550179474765429</v>
      </c>
      <c r="AA17" s="57">
        <f t="shared" si="27"/>
        <v>0</v>
      </c>
      <c r="AB17" s="18">
        <f t="shared" si="15"/>
        <v>0.50993420582011906</v>
      </c>
      <c r="AC17" s="18">
        <f t="shared" si="12"/>
        <v>1.4003704165719917</v>
      </c>
      <c r="AD17" s="20" t="e">
        <f t="shared" si="16"/>
        <v>#DIV/0!</v>
      </c>
      <c r="AE17" s="18">
        <f t="shared" si="17"/>
        <v>0.51004112446044125</v>
      </c>
      <c r="AF17" s="18">
        <f t="shared" si="12"/>
        <v>1.4002236308118003</v>
      </c>
      <c r="AG17" s="18">
        <f t="shared" si="18"/>
        <v>-8.162802542336145E-3</v>
      </c>
      <c r="AH17" s="18">
        <f t="shared" si="19"/>
        <v>0.51409669805181168</v>
      </c>
      <c r="AI17" s="18">
        <f t="shared" si="20"/>
        <v>1.3946896973545828</v>
      </c>
      <c r="AJ17" s="91">
        <f t="shared" si="21"/>
        <v>0</v>
      </c>
      <c r="AK17" s="16">
        <f t="shared" si="22"/>
        <v>204.52156489999999</v>
      </c>
      <c r="AL17" s="16">
        <f t="shared" si="23"/>
        <v>108.46647749312478</v>
      </c>
      <c r="AM17" s="16">
        <f t="shared" si="24"/>
        <v>0</v>
      </c>
      <c r="AN17" s="19"/>
      <c r="AO17" s="19"/>
      <c r="AP17" s="19"/>
      <c r="AQ17" s="19"/>
      <c r="AR17" s="19"/>
      <c r="AS17" s="19"/>
      <c r="AT17" s="19"/>
      <c r="AU17" s="19"/>
      <c r="AV17" s="19"/>
      <c r="AW17" s="19"/>
      <c r="AX17" s="19"/>
      <c r="AY17" s="19"/>
      <c r="AZ17" s="59"/>
      <c r="BA17" s="59"/>
      <c r="BB17" s="59"/>
      <c r="BC17" s="59"/>
      <c r="BD17" s="59"/>
      <c r="BE17" s="59"/>
      <c r="BF17" s="59"/>
      <c r="BG17" s="59"/>
      <c r="BH17" s="59"/>
      <c r="BI17" s="59"/>
    </row>
    <row r="18" spans="1:61" x14ac:dyDescent="0.3">
      <c r="A18" s="14">
        <v>17</v>
      </c>
      <c r="B18" s="14">
        <f t="shared" si="3"/>
        <v>82.5</v>
      </c>
      <c r="C18" s="15">
        <v>0.2</v>
      </c>
      <c r="D18" s="15">
        <v>204.7215649</v>
      </c>
      <c r="E18" s="104">
        <f t="shared" si="4"/>
        <v>204.68928755935372</v>
      </c>
      <c r="F18" s="13">
        <f t="shared" si="5"/>
        <v>1.4005661204684026</v>
      </c>
      <c r="G18" s="17">
        <f t="shared" si="6"/>
        <v>0.70014876452789321</v>
      </c>
      <c r="H18" s="17">
        <v>0.69741311796446015</v>
      </c>
      <c r="I18" s="18">
        <f t="shared" si="0"/>
        <v>3.9225625285305658E-3</v>
      </c>
      <c r="J18" s="54">
        <f t="shared" si="13"/>
        <v>-1.4535519842258761E-4</v>
      </c>
      <c r="K18" s="21">
        <f t="shared" si="25"/>
        <v>7.6944416132921009E-3</v>
      </c>
      <c r="L18" s="19"/>
      <c r="M18" s="101"/>
      <c r="N18">
        <v>243926650</v>
      </c>
      <c r="O18" s="19">
        <f t="shared" si="7"/>
        <v>1935925.7936507936</v>
      </c>
      <c r="P18" s="19"/>
      <c r="Q18" s="20">
        <f t="shared" si="8"/>
        <v>0</v>
      </c>
      <c r="R18" s="20" t="e">
        <f t="shared" si="1"/>
        <v>#DIV/0!</v>
      </c>
      <c r="S18" s="19">
        <v>243929109</v>
      </c>
      <c r="T18" s="21">
        <f t="shared" si="9"/>
        <v>-1.0080797696022413E-5</v>
      </c>
      <c r="U18" s="19">
        <f t="shared" si="14"/>
        <v>579</v>
      </c>
      <c r="V18" s="56">
        <f t="shared" si="26"/>
        <v>2.3736643782054974E-6</v>
      </c>
      <c r="W18" s="18">
        <f t="shared" si="10"/>
        <v>108.49828544422827</v>
      </c>
      <c r="X18" s="14">
        <v>108.36032932970505</v>
      </c>
      <c r="Y18" s="21">
        <f t="shared" si="11"/>
        <v>1.2731238025630658E-3</v>
      </c>
      <c r="Z18" s="52">
        <f t="shared" si="2"/>
        <v>8.0573148210851659</v>
      </c>
      <c r="AA18" s="57">
        <f t="shared" si="27"/>
        <v>-1.6330096232985085E-2</v>
      </c>
      <c r="AB18" s="18">
        <f t="shared" si="15"/>
        <v>0.51811665517280847</v>
      </c>
      <c r="AC18" s="18">
        <f t="shared" si="12"/>
        <v>1.3892686109934458</v>
      </c>
      <c r="AD18" s="20">
        <f t="shared" si="16"/>
        <v>0</v>
      </c>
      <c r="AE18" s="18">
        <f t="shared" si="17"/>
        <v>0.51822404416063705</v>
      </c>
      <c r="AF18" s="18">
        <f t="shared" si="12"/>
        <v>1.3891246579276577</v>
      </c>
      <c r="AG18" s="18">
        <f t="shared" si="18"/>
        <v>-3.7116093698071895E-2</v>
      </c>
      <c r="AH18" s="18">
        <f t="shared" si="19"/>
        <v>0.52871318431325065</v>
      </c>
      <c r="AI18" s="18">
        <f t="shared" si="20"/>
        <v>1.3752762078906258</v>
      </c>
      <c r="AJ18" s="91">
        <f t="shared" si="21"/>
        <v>0</v>
      </c>
      <c r="AK18" s="16">
        <f t="shared" si="22"/>
        <v>204.62156490000001</v>
      </c>
      <c r="AL18" s="16">
        <f t="shared" si="23"/>
        <v>108.48225715394953</v>
      </c>
      <c r="AM18" s="16">
        <f t="shared" si="24"/>
        <v>0</v>
      </c>
      <c r="AN18" s="14">
        <v>15.299999999999899</v>
      </c>
      <c r="AO18" s="14">
        <v>2.99999999999998</v>
      </c>
      <c r="AP18" s="14">
        <v>-19.799999999999901</v>
      </c>
      <c r="AQ18" s="14">
        <v>-23.4</v>
      </c>
      <c r="AR18" s="14">
        <v>-19.2</v>
      </c>
      <c r="AS18" s="14">
        <v>21.599999999999898</v>
      </c>
      <c r="AT18" s="14">
        <v>-4.7999999999999901</v>
      </c>
      <c r="AU18" s="14">
        <v>-0.30000000000001098</v>
      </c>
      <c r="AV18" s="14">
        <v>-5.7</v>
      </c>
      <c r="AW18" s="14">
        <v>-18.599999999999898</v>
      </c>
      <c r="AX18" s="14">
        <v>-0.30000000000001098</v>
      </c>
      <c r="AY18" s="14">
        <v>2.6999999999999802</v>
      </c>
      <c r="AZ18" s="59"/>
      <c r="BA18" s="59"/>
      <c r="BB18" s="59"/>
      <c r="BC18" s="59"/>
      <c r="BD18" s="59"/>
      <c r="BE18" s="59"/>
      <c r="BF18" s="59"/>
      <c r="BG18" s="59"/>
      <c r="BH18" s="59"/>
      <c r="BI18" s="59"/>
    </row>
    <row r="19" spans="1:61" x14ac:dyDescent="0.3">
      <c r="A19" s="14">
        <v>18</v>
      </c>
      <c r="B19" s="14">
        <f t="shared" si="3"/>
        <v>87.5</v>
      </c>
      <c r="C19" s="15">
        <v>0.2</v>
      </c>
      <c r="D19" s="15">
        <v>204.8215649</v>
      </c>
      <c r="E19" s="104">
        <f t="shared" si="4"/>
        <v>204.7892922464107</v>
      </c>
      <c r="F19" s="13">
        <f t="shared" si="5"/>
        <v>1.4007618243569682</v>
      </c>
      <c r="G19" s="17">
        <f t="shared" si="6"/>
        <v>0.70025047735227453</v>
      </c>
      <c r="H19" s="17">
        <v>0.69741311796446015</v>
      </c>
      <c r="I19" s="18">
        <f t="shared" si="0"/>
        <v>4.068405532858024E-3</v>
      </c>
      <c r="J19" s="54">
        <f t="shared" si="13"/>
        <v>-1.4525206004272157E-4</v>
      </c>
      <c r="K19" s="21">
        <f t="shared" si="25"/>
        <v>7.9827555548091598E-3</v>
      </c>
      <c r="L19" s="19"/>
      <c r="M19" s="101"/>
      <c r="N19">
        <v>243924598</v>
      </c>
      <c r="O19" s="19">
        <f t="shared" si="7"/>
        <v>1935909.5079365079</v>
      </c>
      <c r="P19" s="19"/>
      <c r="Q19" s="20">
        <f t="shared" si="8"/>
        <v>0</v>
      </c>
      <c r="R19" s="20" t="e">
        <f t="shared" si="1"/>
        <v>#DIV/0!</v>
      </c>
      <c r="S19" s="19">
        <v>243929109</v>
      </c>
      <c r="T19" s="21">
        <f t="shared" si="9"/>
        <v>-1.8493077839266819E-5</v>
      </c>
      <c r="U19" s="19">
        <f t="shared" si="14"/>
        <v>2052</v>
      </c>
      <c r="V19" s="56">
        <f t="shared" si="26"/>
        <v>8.4124357150729018E-6</v>
      </c>
      <c r="W19" s="18">
        <f t="shared" si="10"/>
        <v>108.51496020059434</v>
      </c>
      <c r="X19" s="14">
        <v>108.36032932970505</v>
      </c>
      <c r="Y19" s="21">
        <f t="shared" si="11"/>
        <v>1.4270062839953272E-3</v>
      </c>
      <c r="Z19" s="52">
        <f t="shared" si="2"/>
        <v>8.0596113608576712</v>
      </c>
      <c r="AA19" s="57">
        <f t="shared" si="27"/>
        <v>-5.7916119830580266E-2</v>
      </c>
      <c r="AB19" s="18">
        <f t="shared" si="15"/>
        <v>0.53916617710102488</v>
      </c>
      <c r="AC19" s="18">
        <f t="shared" si="12"/>
        <v>1.3618794913665575</v>
      </c>
      <c r="AD19" s="20">
        <f t="shared" si="16"/>
        <v>0</v>
      </c>
      <c r="AE19" s="18">
        <f t="shared" si="17"/>
        <v>0.53927465663045293</v>
      </c>
      <c r="AF19" s="18">
        <f t="shared" si="12"/>
        <v>1.3617425078509482</v>
      </c>
      <c r="AG19" s="18">
        <f t="shared" si="18"/>
        <v>-8.2046894228745115E-2</v>
      </c>
      <c r="AH19" s="18">
        <f t="shared" si="19"/>
        <v>0.5514644086326792</v>
      </c>
      <c r="AI19" s="18">
        <f t="shared" si="20"/>
        <v>1.3466082032993207</v>
      </c>
      <c r="AJ19" s="91">
        <f t="shared" si="21"/>
        <v>0</v>
      </c>
      <c r="AK19" s="16">
        <f t="shared" si="22"/>
        <v>204.7215649</v>
      </c>
      <c r="AL19" s="16">
        <f t="shared" si="23"/>
        <v>108.49828544422827</v>
      </c>
      <c r="AM19" s="16">
        <f t="shared" si="24"/>
        <v>0</v>
      </c>
      <c r="AN19" s="19"/>
      <c r="AO19" s="19"/>
      <c r="AP19" s="19"/>
      <c r="AQ19" s="19"/>
      <c r="AR19" s="19"/>
      <c r="AS19" s="19"/>
      <c r="AT19" s="19"/>
      <c r="AU19" s="19"/>
      <c r="AV19" s="19"/>
      <c r="AW19" s="19"/>
      <c r="AX19" s="19"/>
      <c r="AY19" s="19"/>
      <c r="AZ19" s="59"/>
      <c r="BA19" s="59"/>
      <c r="BB19" s="59"/>
      <c r="BC19" s="59"/>
      <c r="BD19" s="59"/>
      <c r="BE19" s="59"/>
      <c r="BF19" s="59"/>
      <c r="BG19" s="59"/>
      <c r="BH19" s="59"/>
      <c r="BI19" s="59"/>
    </row>
    <row r="20" spans="1:61" x14ac:dyDescent="0.3">
      <c r="A20" s="14">
        <v>19</v>
      </c>
      <c r="B20" s="14">
        <f t="shared" si="3"/>
        <v>92.5</v>
      </c>
      <c r="C20" s="15">
        <v>0.2</v>
      </c>
      <c r="D20" s="15">
        <v>204.92156489999999</v>
      </c>
      <c r="E20" s="104">
        <f t="shared" si="4"/>
        <v>204.88929692946377</v>
      </c>
      <c r="F20" s="13">
        <f t="shared" si="5"/>
        <v>1.4009575282376983</v>
      </c>
      <c r="G20" s="17">
        <f t="shared" si="6"/>
        <v>0.70035213278730235</v>
      </c>
      <c r="H20" s="17">
        <v>0.69741311796446015</v>
      </c>
      <c r="I20" s="18">
        <f t="shared" si="0"/>
        <v>4.2141662482924102E-3</v>
      </c>
      <c r="J20" s="54">
        <f t="shared" si="13"/>
        <v>-1.4514903327737596E-4</v>
      </c>
      <c r="K20" s="21">
        <f t="shared" si="25"/>
        <v>8.2710682233620297E-3</v>
      </c>
      <c r="L20" s="19"/>
      <c r="M20" s="101"/>
      <c r="N20">
        <v>243920838</v>
      </c>
      <c r="O20" s="19">
        <f t="shared" si="7"/>
        <v>1935879.6666666667</v>
      </c>
      <c r="P20" s="19"/>
      <c r="Q20" s="20">
        <f t="shared" si="8"/>
        <v>0</v>
      </c>
      <c r="R20" s="20" t="e">
        <f t="shared" si="1"/>
        <v>#DIV/0!</v>
      </c>
      <c r="S20" s="19">
        <v>243929109</v>
      </c>
      <c r="T20" s="21">
        <f t="shared" si="9"/>
        <v>-3.3907392331761438E-5</v>
      </c>
      <c r="U20" s="19">
        <f t="shared" si="14"/>
        <v>3760</v>
      </c>
      <c r="V20" s="56">
        <f t="shared" si="26"/>
        <v>1.5414837169426256E-5</v>
      </c>
      <c r="W20" s="18">
        <f t="shared" si="10"/>
        <v>108.53238631198876</v>
      </c>
      <c r="X20" s="14">
        <v>108.36032932970505</v>
      </c>
      <c r="Y20" s="21">
        <f t="shared" si="11"/>
        <v>1.5878226224303289E-3</v>
      </c>
      <c r="Z20" s="52">
        <f t="shared" si="2"/>
        <v>8.0619075670794338</v>
      </c>
      <c r="AA20" s="57">
        <f t="shared" si="27"/>
        <v>-0.10620006776048525</v>
      </c>
      <c r="AB20" s="18">
        <f t="shared" si="15"/>
        <v>0.56361655635336039</v>
      </c>
      <c r="AC20" s="18">
        <f t="shared" si="12"/>
        <v>1.3320119741225249</v>
      </c>
      <c r="AD20" s="20">
        <f t="shared" si="16"/>
        <v>0</v>
      </c>
      <c r="AE20" s="18">
        <f t="shared" si="17"/>
        <v>0.56372599135114365</v>
      </c>
      <c r="AF20" s="18">
        <f t="shared" si="12"/>
        <v>1.3318826774386692</v>
      </c>
      <c r="AG20" s="18" t="e">
        <f t="shared" si="18"/>
        <v>#REF!</v>
      </c>
      <c r="AH20" s="18" t="e">
        <f>((W19-#REF!)/W20/2)/((Z19-#REF!)/Z20/2)</f>
        <v>#REF!</v>
      </c>
      <c r="AI20" s="18" t="e">
        <f t="shared" si="20"/>
        <v>#REF!</v>
      </c>
      <c r="AJ20" s="91" t="e">
        <f t="shared" si="21"/>
        <v>#REF!</v>
      </c>
      <c r="AK20" s="16">
        <f t="shared" si="22"/>
        <v>204.8215649</v>
      </c>
      <c r="AL20" s="16">
        <f t="shared" si="23"/>
        <v>108.51496020059434</v>
      </c>
      <c r="AM20" s="16">
        <f t="shared" si="24"/>
        <v>0</v>
      </c>
      <c r="AN20" s="19"/>
      <c r="AO20" s="19"/>
      <c r="AP20" s="19"/>
      <c r="AQ20" s="19"/>
      <c r="AR20" s="19"/>
      <c r="AS20" s="19"/>
      <c r="AT20" s="19"/>
      <c r="AU20" s="19"/>
      <c r="AV20" s="19"/>
      <c r="AW20" s="19"/>
      <c r="AX20" s="19"/>
      <c r="AY20" s="19"/>
      <c r="AZ20" s="59"/>
      <c r="BA20" s="59"/>
      <c r="BB20" s="59"/>
      <c r="BC20" s="59"/>
      <c r="BD20" s="59"/>
      <c r="BE20" s="59"/>
      <c r="BF20" s="59"/>
      <c r="BG20" s="59"/>
      <c r="BH20" s="59"/>
      <c r="BI20" s="59"/>
    </row>
    <row r="21" spans="1:61" ht="28" x14ac:dyDescent="0.3">
      <c r="A21" s="38" t="s">
        <v>0</v>
      </c>
      <c r="B21" s="38" t="s">
        <v>26</v>
      </c>
      <c r="C21" s="39" t="s">
        <v>24</v>
      </c>
      <c r="D21" s="39" t="s">
        <v>23</v>
      </c>
      <c r="E21" s="103" t="s">
        <v>25</v>
      </c>
      <c r="F21" s="40" t="s">
        <v>2</v>
      </c>
      <c r="G21" s="41" t="s">
        <v>1</v>
      </c>
      <c r="H21" s="42" t="s">
        <v>10</v>
      </c>
      <c r="I21" s="43" t="s">
        <v>17</v>
      </c>
      <c r="J21" s="53" t="s">
        <v>20</v>
      </c>
      <c r="K21" s="47" t="s">
        <v>13</v>
      </c>
      <c r="N21" s="100" t="s">
        <v>170</v>
      </c>
      <c r="O21" s="44" t="s">
        <v>22</v>
      </c>
      <c r="P21" s="44" t="s">
        <v>3</v>
      </c>
      <c r="Q21" s="45" t="s">
        <v>4</v>
      </c>
      <c r="R21" s="45" t="s">
        <v>5</v>
      </c>
      <c r="S21" s="46" t="s">
        <v>11</v>
      </c>
      <c r="T21" s="47" t="s">
        <v>12</v>
      </c>
      <c r="U21" s="47" t="s">
        <v>50</v>
      </c>
      <c r="V21" s="55" t="s">
        <v>21</v>
      </c>
      <c r="W21" s="43" t="s">
        <v>15</v>
      </c>
      <c r="X21" s="48" t="s">
        <v>14</v>
      </c>
      <c r="Y21" s="47" t="s">
        <v>16</v>
      </c>
      <c r="Z21" s="47" t="s">
        <v>28</v>
      </c>
      <c r="AA21" s="108" t="s">
        <v>49</v>
      </c>
      <c r="AB21" s="109"/>
      <c r="AC21" s="109"/>
      <c r="AD21" s="110"/>
      <c r="AE21" s="106" t="s">
        <v>48</v>
      </c>
      <c r="AF21" s="107"/>
    </row>
    <row r="22" spans="1:61" x14ac:dyDescent="0.3">
      <c r="A22">
        <v>1</v>
      </c>
      <c r="C22" s="15">
        <v>0.2</v>
      </c>
      <c r="D22">
        <v>204.02156489999999</v>
      </c>
      <c r="E22" s="104">
        <f t="shared" si="4"/>
        <v>203.98925463741188</v>
      </c>
      <c r="F22" s="13">
        <f>1+E22/511</f>
        <v>1.3991961930282033</v>
      </c>
      <c r="G22" s="17">
        <f>SQRT(1-1/F22/F22)</f>
        <v>0.69943516374372827</v>
      </c>
      <c r="H22" s="17">
        <v>0.69741311796446015</v>
      </c>
      <c r="I22" s="18">
        <f t="shared" ref="I22:I52" si="28">(G22-H22)/H22</f>
        <v>2.8993515137338798E-3</v>
      </c>
      <c r="J22" s="54"/>
      <c r="K22" s="21">
        <f>F22*F22*I22</f>
        <v>5.6762053871165924E-3</v>
      </c>
      <c r="N22" s="102">
        <v>243928357</v>
      </c>
      <c r="O22" s="19">
        <f>N22/126</f>
        <v>1935939.3412698412</v>
      </c>
      <c r="S22" s="19">
        <v>243929109</v>
      </c>
      <c r="T22" s="21">
        <f>(N22-S22)/S22</f>
        <v>-3.082862898498924E-6</v>
      </c>
      <c r="U22" s="21"/>
      <c r="V22" s="56"/>
      <c r="W22" s="18">
        <f>1/(N22/126)*G22*300000000</f>
        <v>108.38694407929346</v>
      </c>
      <c r="X22" s="14">
        <v>108.36032932970505</v>
      </c>
      <c r="Y22" s="21">
        <f>(W22-X22)/X22</f>
        <v>2.4561340624412622E-4</v>
      </c>
      <c r="Z22" s="52">
        <f t="shared" ref="Z22:Z52" si="29">238.0014*931.494061/90/299.792458*G22*F22</f>
        <v>8.0412296792391196</v>
      </c>
      <c r="AA22" s="57" t="s">
        <v>47</v>
      </c>
      <c r="AB22" s="49" t="s">
        <v>18</v>
      </c>
      <c r="AC22" s="40" t="s">
        <v>27</v>
      </c>
      <c r="AD22" s="50" t="s">
        <v>19</v>
      </c>
      <c r="AE22" s="49" t="s">
        <v>18</v>
      </c>
      <c r="AF22" s="40" t="s">
        <v>27</v>
      </c>
    </row>
    <row r="23" spans="1:61" x14ac:dyDescent="0.3">
      <c r="A23">
        <v>2</v>
      </c>
      <c r="D23">
        <v>204.0115649</v>
      </c>
      <c r="E23" s="104">
        <f t="shared" si="4"/>
        <v>204.0115649</v>
      </c>
      <c r="F23" s="13">
        <f t="shared" ref="F23:F52" si="30">1+E23/511</f>
        <v>1.3992398530332681</v>
      </c>
      <c r="G23" s="17">
        <f t="shared" ref="G23:G52" si="31">SQRT(1-1/F23/F23)</f>
        <v>0.69945795000504529</v>
      </c>
      <c r="H23" s="17">
        <v>0.69741311796446015</v>
      </c>
      <c r="I23" s="18">
        <f t="shared" si="28"/>
        <v>2.9320240584997806E-3</v>
      </c>
      <c r="J23" s="54">
        <f>(G22-G23)/G23</f>
        <v>-3.2577028135652869E-5</v>
      </c>
      <c r="K23" s="21">
        <f>F23*F23*I23</f>
        <v>5.7405282951072433E-3</v>
      </c>
      <c r="N23" s="102">
        <v>243928357</v>
      </c>
      <c r="O23" s="19">
        <f t="shared" ref="O23:O52" si="32">N23/126</f>
        <v>1935939.3412698412</v>
      </c>
      <c r="S23" s="19">
        <v>243929109</v>
      </c>
      <c r="T23" s="21">
        <f t="shared" ref="T23:T52" si="33">(N23-S23)/S23</f>
        <v>-3.082862898498924E-6</v>
      </c>
      <c r="U23" s="19">
        <f>(N22-N23)</f>
        <v>0</v>
      </c>
      <c r="V23" s="56">
        <f>(N22-N23)/N23</f>
        <v>0</v>
      </c>
      <c r="W23" s="18">
        <f t="shared" ref="W23:W52" si="34">1/(N23/126)*G23*300000000</f>
        <v>108.39047511885103</v>
      </c>
      <c r="X23" s="14">
        <v>108.36032932970505</v>
      </c>
      <c r="Y23" s="21">
        <f t="shared" ref="Y23:Y52" si="35">(W23-X23)/X23</f>
        <v>2.7819949729252327E-4</v>
      </c>
      <c r="Z23" s="52">
        <f t="shared" si="29"/>
        <v>8.0417425708961243</v>
      </c>
      <c r="AA23" s="57">
        <f>V23/J23</f>
        <v>0</v>
      </c>
      <c r="AB23" s="18">
        <f>(1-AA23)/(F23)^2</f>
        <v>0.51075857617473952</v>
      </c>
      <c r="AC23" s="18">
        <f>SQRT(1/AB23)</f>
        <v>1.3992398530332681</v>
      </c>
      <c r="AD23" s="20"/>
      <c r="AE23" s="18">
        <f>((W22-W23)/W23)/((Z22-Z23)/Z23)</f>
        <v>0.51078248283629557</v>
      </c>
      <c r="AF23" s="18">
        <f t="shared" ref="AF23:AF52" si="36">SQRT(1/AE23)</f>
        <v>1.3992071076414945</v>
      </c>
    </row>
    <row r="24" spans="1:61" x14ac:dyDescent="0.3">
      <c r="A24">
        <v>3</v>
      </c>
      <c r="D24">
        <v>204.00156490000001</v>
      </c>
      <c r="E24" s="104">
        <f t="shared" si="4"/>
        <v>204.00156490000001</v>
      </c>
      <c r="F24" s="13">
        <f t="shared" si="30"/>
        <v>1.3992202835616439</v>
      </c>
      <c r="G24" s="17">
        <f t="shared" si="31"/>
        <v>0.69944773700644836</v>
      </c>
      <c r="H24" s="17">
        <v>0.69741311796446015</v>
      </c>
      <c r="I24" s="18">
        <f t="shared" si="28"/>
        <v>2.9173799425033027E-3</v>
      </c>
      <c r="J24" s="54">
        <f t="shared" ref="J24:J52" si="37">(G23-G24)/G24</f>
        <v>1.4601517821255958E-5</v>
      </c>
      <c r="K24" s="21">
        <f t="shared" ref="K24:K52" si="38">F24*F24*I24</f>
        <v>5.7116972194754629E-3</v>
      </c>
      <c r="N24" s="102">
        <v>243928357</v>
      </c>
      <c r="O24" s="19">
        <f t="shared" si="32"/>
        <v>1935939.3412698412</v>
      </c>
      <c r="S24" s="19">
        <v>243929109</v>
      </c>
      <c r="T24" s="21">
        <f t="shared" si="33"/>
        <v>-3.082862898498924E-6</v>
      </c>
      <c r="U24" s="19">
        <f t="shared" ref="U24:U52" si="39">(N23-N24)</f>
        <v>0</v>
      </c>
      <c r="V24" s="56">
        <f t="shared" ref="V24:V52" si="40">(N23-N24)/N24</f>
        <v>0</v>
      </c>
      <c r="W24" s="18">
        <f t="shared" si="34"/>
        <v>108.3888924765059</v>
      </c>
      <c r="X24" s="14">
        <v>108.36032932970505</v>
      </c>
      <c r="Y24" s="21">
        <f t="shared" si="35"/>
        <v>2.6359413059682212E-4</v>
      </c>
      <c r="Z24" s="52">
        <f t="shared" si="29"/>
        <v>8.0415126825004819</v>
      </c>
      <c r="AA24" s="57">
        <f t="shared" ref="AA24:AA52" si="41">V24/J24</f>
        <v>0</v>
      </c>
      <c r="AB24" s="18">
        <f t="shared" ref="AB24:AB52" si="42">(1-AA24)/(F24)^2</f>
        <v>0.51077286319655824</v>
      </c>
      <c r="AC24" s="18">
        <f t="shared" ref="AC24:AC52" si="43">SQRT(1/AB24)</f>
        <v>1.3992202835616439</v>
      </c>
      <c r="AE24" s="18">
        <f t="shared" ref="AE24:AE52" si="44">((W23-W24)/W24)/((Z23-Z24)/Z24)</f>
        <v>0.51076214793557906</v>
      </c>
      <c r="AF24" s="18">
        <f t="shared" si="36"/>
        <v>1.3992349605810086</v>
      </c>
    </row>
    <row r="25" spans="1:61" x14ac:dyDescent="0.3">
      <c r="A25">
        <v>4</v>
      </c>
      <c r="D25">
        <v>203.99156489999999</v>
      </c>
      <c r="E25" s="104">
        <f t="shared" si="4"/>
        <v>203.99156489999999</v>
      </c>
      <c r="F25" s="13">
        <f t="shared" si="30"/>
        <v>1.3992007140900196</v>
      </c>
      <c r="G25" s="17">
        <f t="shared" si="31"/>
        <v>0.69943752343018917</v>
      </c>
      <c r="H25" s="17">
        <v>0.69741311796446015</v>
      </c>
      <c r="I25" s="18">
        <f t="shared" si="28"/>
        <v>2.9027349982140437E-3</v>
      </c>
      <c r="J25" s="54">
        <f t="shared" si="37"/>
        <v>1.4602556936177288E-5</v>
      </c>
      <c r="K25" s="21">
        <f t="shared" si="38"/>
        <v>5.6828661284183592E-3</v>
      </c>
      <c r="N25" s="102">
        <v>243928357</v>
      </c>
      <c r="O25" s="19">
        <f t="shared" si="32"/>
        <v>1935939.3412698412</v>
      </c>
      <c r="S25" s="19">
        <v>243929109</v>
      </c>
      <c r="T25" s="21">
        <f t="shared" si="33"/>
        <v>-3.082862898498924E-6</v>
      </c>
      <c r="U25" s="19">
        <f t="shared" si="39"/>
        <v>0</v>
      </c>
      <c r="V25" s="56">
        <f t="shared" si="40"/>
        <v>0</v>
      </c>
      <c r="W25" s="18">
        <f t="shared" si="34"/>
        <v>108.38730974464421</v>
      </c>
      <c r="X25" s="14">
        <v>108.36032932970505</v>
      </c>
      <c r="Y25" s="21">
        <f t="shared" si="35"/>
        <v>2.4898793780026073E-4</v>
      </c>
      <c r="Z25" s="52">
        <f t="shared" si="29"/>
        <v>8.0412827907479993</v>
      </c>
      <c r="AA25" s="57">
        <f t="shared" si="41"/>
        <v>0</v>
      </c>
      <c r="AB25" s="18">
        <f t="shared" si="42"/>
        <v>0.51078715081784365</v>
      </c>
      <c r="AC25" s="18">
        <f t="shared" si="43"/>
        <v>1.3992007140900196</v>
      </c>
      <c r="AE25" s="18">
        <f t="shared" si="44"/>
        <v>0.5107764350940367</v>
      </c>
      <c r="AF25" s="18">
        <f t="shared" si="36"/>
        <v>1.3992153911275016</v>
      </c>
    </row>
    <row r="26" spans="1:61" x14ac:dyDescent="0.3">
      <c r="A26">
        <v>5</v>
      </c>
      <c r="D26">
        <v>203.9815649</v>
      </c>
      <c r="E26" s="104">
        <f t="shared" si="4"/>
        <v>203.9815649</v>
      </c>
      <c r="F26" s="13">
        <f t="shared" si="30"/>
        <v>1.3991811446183953</v>
      </c>
      <c r="G26" s="17">
        <f t="shared" si="31"/>
        <v>0.69942730927621832</v>
      </c>
      <c r="H26" s="17">
        <v>0.69741311796446015</v>
      </c>
      <c r="I26" s="18">
        <f t="shared" si="28"/>
        <v>2.8880892255611626E-3</v>
      </c>
      <c r="J26" s="54">
        <f t="shared" si="37"/>
        <v>1.4603596164145034E-5</v>
      </c>
      <c r="K26" s="21">
        <f t="shared" si="38"/>
        <v>5.6540350218996765E-3</v>
      </c>
      <c r="N26" s="102">
        <v>243928357</v>
      </c>
      <c r="O26" s="19">
        <f t="shared" si="32"/>
        <v>1935939.3412698412</v>
      </c>
      <c r="S26" s="19">
        <v>243929109</v>
      </c>
      <c r="T26" s="21">
        <f t="shared" si="33"/>
        <v>-3.082862898498924E-6</v>
      </c>
      <c r="U26" s="19">
        <f t="shared" si="39"/>
        <v>0</v>
      </c>
      <c r="V26" s="56">
        <f t="shared" si="40"/>
        <v>0</v>
      </c>
      <c r="W26" s="18">
        <f t="shared" si="34"/>
        <v>108.38572692325825</v>
      </c>
      <c r="X26" s="14">
        <v>108.36032932970505</v>
      </c>
      <c r="Y26" s="21">
        <f t="shared" si="35"/>
        <v>2.3438091883162766E-4</v>
      </c>
      <c r="Z26" s="52">
        <f t="shared" si="29"/>
        <v>8.0410528956383907</v>
      </c>
      <c r="AA26" s="57">
        <f t="shared" si="41"/>
        <v>0</v>
      </c>
      <c r="AB26" s="18">
        <f t="shared" si="42"/>
        <v>0.51080143903862929</v>
      </c>
      <c r="AC26" s="18">
        <f t="shared" si="43"/>
        <v>1.3991811446183953</v>
      </c>
      <c r="AE26" s="18">
        <f t="shared" si="44"/>
        <v>0.51079072288194205</v>
      </c>
      <c r="AF26" s="18">
        <f t="shared" si="36"/>
        <v>1.3991958216329412</v>
      </c>
    </row>
    <row r="27" spans="1:61" x14ac:dyDescent="0.3">
      <c r="A27">
        <v>6</v>
      </c>
      <c r="D27">
        <v>203.9715649</v>
      </c>
      <c r="E27" s="104">
        <f t="shared" si="4"/>
        <v>203.9715649</v>
      </c>
      <c r="F27" s="13">
        <f t="shared" si="30"/>
        <v>1.399161575146771</v>
      </c>
      <c r="G27" s="17">
        <f t="shared" si="31"/>
        <v>0.69941709454448653</v>
      </c>
      <c r="H27" s="17">
        <v>0.69741311796446015</v>
      </c>
      <c r="I27" s="18">
        <f t="shared" si="28"/>
        <v>2.8734426244739785E-3</v>
      </c>
      <c r="J27" s="54">
        <f t="shared" si="37"/>
        <v>1.4604635505009019E-5</v>
      </c>
      <c r="K27" s="21">
        <f t="shared" si="38"/>
        <v>5.6252038998834825E-3</v>
      </c>
      <c r="N27" s="102">
        <v>243928545</v>
      </c>
      <c r="O27" s="19">
        <f t="shared" si="32"/>
        <v>1935940.8333333333</v>
      </c>
      <c r="S27" s="19">
        <v>243929109</v>
      </c>
      <c r="T27" s="21">
        <f t="shared" si="33"/>
        <v>-2.3121471738741932E-6</v>
      </c>
      <c r="U27" s="19">
        <f t="shared" si="39"/>
        <v>-188</v>
      </c>
      <c r="V27" s="56">
        <f t="shared" si="40"/>
        <v>-7.7071750663703587E-7</v>
      </c>
      <c r="W27" s="18">
        <f t="shared" si="34"/>
        <v>108.3840604787832</v>
      </c>
      <c r="X27" s="14">
        <v>108.36032932970505</v>
      </c>
      <c r="Y27" s="21">
        <f t="shared" si="35"/>
        <v>2.1900218673144654E-4</v>
      </c>
      <c r="Z27" s="52">
        <f t="shared" si="29"/>
        <v>8.0408229971713663</v>
      </c>
      <c r="AA27" s="57">
        <f t="shared" si="41"/>
        <v>-5.2772115152938899E-2</v>
      </c>
      <c r="AB27" s="18">
        <f t="shared" si="42"/>
        <v>0.53777255427145354</v>
      </c>
      <c r="AC27" s="18">
        <f t="shared" si="43"/>
        <v>1.3636429862743322</v>
      </c>
      <c r="AE27" s="18">
        <f t="shared" si="44"/>
        <v>0.53776168658135504</v>
      </c>
      <c r="AF27" s="18">
        <f t="shared" si="36"/>
        <v>1.3636567652166383</v>
      </c>
      <c r="AH27" s="5">
        <v>108.4</v>
      </c>
      <c r="AI27" s="5">
        <v>1.3</v>
      </c>
    </row>
    <row r="28" spans="1:61" x14ac:dyDescent="0.3">
      <c r="A28">
        <v>7</v>
      </c>
      <c r="D28">
        <v>203.96156489999998</v>
      </c>
      <c r="E28" s="104">
        <f t="shared" si="4"/>
        <v>203.96156489999998</v>
      </c>
      <c r="F28" s="13">
        <f t="shared" si="30"/>
        <v>1.3991420056751467</v>
      </c>
      <c r="G28" s="17">
        <f t="shared" si="31"/>
        <v>0.6994068792349446</v>
      </c>
      <c r="H28" s="17">
        <v>0.69741311796446015</v>
      </c>
      <c r="I28" s="18">
        <f t="shared" si="28"/>
        <v>2.8587951948819698E-3</v>
      </c>
      <c r="J28" s="54">
        <f t="shared" si="37"/>
        <v>1.4605674958619054E-5</v>
      </c>
      <c r="K28" s="21">
        <f t="shared" si="38"/>
        <v>5.596372762334172E-3</v>
      </c>
      <c r="N28" s="102">
        <v>243928545</v>
      </c>
      <c r="O28" s="19">
        <f t="shared" si="32"/>
        <v>1935940.8333333333</v>
      </c>
      <c r="S28" s="19">
        <v>243929109</v>
      </c>
      <c r="T28" s="21">
        <f t="shared" si="33"/>
        <v>-2.3121471738741932E-6</v>
      </c>
      <c r="U28" s="19">
        <f t="shared" si="39"/>
        <v>0</v>
      </c>
      <c r="V28" s="56">
        <f t="shared" si="40"/>
        <v>0</v>
      </c>
      <c r="W28" s="18">
        <f t="shared" si="34"/>
        <v>108.38247747954593</v>
      </c>
      <c r="X28" s="14">
        <v>108.36032932970505</v>
      </c>
      <c r="Y28" s="21">
        <f t="shared" si="35"/>
        <v>2.0439352646745807E-4</v>
      </c>
      <c r="Z28" s="52">
        <f t="shared" si="29"/>
        <v>8.0405930953466402</v>
      </c>
      <c r="AA28" s="57">
        <f t="shared" si="41"/>
        <v>0</v>
      </c>
      <c r="AB28" s="18">
        <f t="shared" si="42"/>
        <v>0.51083001727883559</v>
      </c>
      <c r="AC28" s="18">
        <f t="shared" si="43"/>
        <v>1.3991420056751467</v>
      </c>
      <c r="AE28" s="18">
        <f t="shared" si="44"/>
        <v>0.51081930021545707</v>
      </c>
      <c r="AF28" s="18">
        <f t="shared" si="36"/>
        <v>1.3991566826997786</v>
      </c>
      <c r="AH28" s="5">
        <v>108.4</v>
      </c>
      <c r="AI28" s="5">
        <v>1.5</v>
      </c>
    </row>
    <row r="29" spans="1:61" x14ac:dyDescent="0.3">
      <c r="A29">
        <v>8</v>
      </c>
      <c r="D29">
        <v>203.95156489999999</v>
      </c>
      <c r="E29" s="104">
        <f t="shared" si="4"/>
        <v>203.95156489999999</v>
      </c>
      <c r="F29" s="13">
        <f t="shared" si="30"/>
        <v>1.3991224362035224</v>
      </c>
      <c r="G29" s="17">
        <f t="shared" si="31"/>
        <v>0.69939666334754325</v>
      </c>
      <c r="H29" s="17">
        <v>0.69741311796446015</v>
      </c>
      <c r="I29" s="18">
        <f t="shared" si="28"/>
        <v>2.8441469367144552E-3</v>
      </c>
      <c r="J29" s="54">
        <f t="shared" si="37"/>
        <v>1.4606714525142425E-5</v>
      </c>
      <c r="K29" s="21">
        <f t="shared" si="38"/>
        <v>5.5675416092158345E-3</v>
      </c>
      <c r="N29" s="102">
        <v>243928545</v>
      </c>
      <c r="O29" s="19">
        <f t="shared" si="32"/>
        <v>1935940.8333333333</v>
      </c>
      <c r="S29" s="19">
        <v>243929109</v>
      </c>
      <c r="T29" s="21">
        <f t="shared" si="33"/>
        <v>-2.3121471738741932E-6</v>
      </c>
      <c r="U29" s="19">
        <f t="shared" si="39"/>
        <v>0</v>
      </c>
      <c r="V29" s="56">
        <f t="shared" si="40"/>
        <v>0</v>
      </c>
      <c r="W29" s="18">
        <f t="shared" si="34"/>
        <v>108.38089439076158</v>
      </c>
      <c r="X29" s="14">
        <v>108.36032932970505</v>
      </c>
      <c r="Y29" s="21">
        <f t="shared" si="35"/>
        <v>1.8978403982104227E-4</v>
      </c>
      <c r="Z29" s="52">
        <f t="shared" si="29"/>
        <v>8.0403631901639212</v>
      </c>
      <c r="AA29" s="57">
        <f t="shared" si="41"/>
        <v>0</v>
      </c>
      <c r="AB29" s="18">
        <f t="shared" si="42"/>
        <v>0.51084430729832331</v>
      </c>
      <c r="AC29" s="18">
        <f t="shared" si="43"/>
        <v>1.3991224362035224</v>
      </c>
      <c r="AE29" s="18">
        <f t="shared" si="44"/>
        <v>0.5108335897784908</v>
      </c>
      <c r="AF29" s="18">
        <f t="shared" si="36"/>
        <v>1.3991371132374018</v>
      </c>
    </row>
    <row r="30" spans="1:61" x14ac:dyDescent="0.3">
      <c r="A30">
        <v>9</v>
      </c>
      <c r="D30">
        <v>203.9415649</v>
      </c>
      <c r="E30" s="104">
        <f t="shared" si="4"/>
        <v>203.9415649</v>
      </c>
      <c r="F30" s="13">
        <f t="shared" si="30"/>
        <v>1.3991028667318983</v>
      </c>
      <c r="G30" s="17">
        <f t="shared" si="31"/>
        <v>0.69938644688223317</v>
      </c>
      <c r="H30" s="17">
        <v>0.69741311796446015</v>
      </c>
      <c r="I30" s="18">
        <f t="shared" si="28"/>
        <v>2.8294978499007538E-3</v>
      </c>
      <c r="J30" s="54">
        <f t="shared" si="37"/>
        <v>1.4607754204587686E-5</v>
      </c>
      <c r="K30" s="21">
        <f t="shared" si="38"/>
        <v>5.538710440492577E-3</v>
      </c>
      <c r="N30" s="102">
        <v>243928545</v>
      </c>
      <c r="O30" s="19">
        <f t="shared" si="32"/>
        <v>1935940.8333333333</v>
      </c>
      <c r="S30" s="19">
        <v>243929109</v>
      </c>
      <c r="T30" s="21">
        <f t="shared" si="33"/>
        <v>-2.3121471738741932E-6</v>
      </c>
      <c r="U30" s="19">
        <f t="shared" si="39"/>
        <v>0</v>
      </c>
      <c r="V30" s="56">
        <f t="shared" si="40"/>
        <v>0</v>
      </c>
      <c r="W30" s="18">
        <f t="shared" si="34"/>
        <v>108.37931121242252</v>
      </c>
      <c r="X30" s="14">
        <v>108.36032932970505</v>
      </c>
      <c r="Y30" s="21">
        <f t="shared" si="35"/>
        <v>1.751737267216434E-4</v>
      </c>
      <c r="Z30" s="52">
        <f t="shared" si="29"/>
        <v>8.0401332816229285</v>
      </c>
      <c r="AA30" s="57">
        <f t="shared" si="41"/>
        <v>0</v>
      </c>
      <c r="AB30" s="18">
        <f t="shared" si="42"/>
        <v>0.51085859791744537</v>
      </c>
      <c r="AC30" s="18">
        <f t="shared" si="43"/>
        <v>1.3991028667318983</v>
      </c>
      <c r="AE30" s="18">
        <f t="shared" si="44"/>
        <v>0.51084787995915126</v>
      </c>
      <c r="AF30" s="18">
        <f t="shared" si="36"/>
        <v>1.3991175437503509</v>
      </c>
    </row>
    <row r="31" spans="1:61" x14ac:dyDescent="0.3">
      <c r="A31">
        <v>10</v>
      </c>
      <c r="D31">
        <v>203.93156489999998</v>
      </c>
      <c r="E31" s="104">
        <f t="shared" si="4"/>
        <v>203.93156489999998</v>
      </c>
      <c r="F31" s="13">
        <f t="shared" si="30"/>
        <v>1.3990832972602738</v>
      </c>
      <c r="G31" s="17">
        <f t="shared" si="31"/>
        <v>0.69937622983896475</v>
      </c>
      <c r="H31" s="17">
        <v>0.69741311796446015</v>
      </c>
      <c r="I31" s="18">
        <f t="shared" si="28"/>
        <v>2.8148479343697067E-3</v>
      </c>
      <c r="J31" s="54">
        <f t="shared" si="37"/>
        <v>1.4608793997439636E-5</v>
      </c>
      <c r="K31" s="21">
        <f t="shared" si="38"/>
        <v>5.5098792561275754E-3</v>
      </c>
      <c r="N31" s="102">
        <v>243928545</v>
      </c>
      <c r="O31" s="19">
        <f t="shared" si="32"/>
        <v>1935940.8333333333</v>
      </c>
      <c r="S31" s="19">
        <v>243929109</v>
      </c>
      <c r="T31" s="21">
        <f t="shared" si="33"/>
        <v>-2.3121471738741932E-6</v>
      </c>
      <c r="U31" s="19">
        <f t="shared" si="39"/>
        <v>0</v>
      </c>
      <c r="V31" s="56">
        <f t="shared" si="40"/>
        <v>0</v>
      </c>
      <c r="W31" s="18">
        <f t="shared" si="34"/>
        <v>108.37772794452108</v>
      </c>
      <c r="X31" s="14">
        <v>108.36032932970505</v>
      </c>
      <c r="Y31" s="21">
        <f t="shared" si="35"/>
        <v>1.6056258709857464E-4</v>
      </c>
      <c r="Z31" s="52">
        <f t="shared" si="29"/>
        <v>8.0399033697233619</v>
      </c>
      <c r="AA31" s="57">
        <f t="shared" si="41"/>
        <v>0</v>
      </c>
      <c r="AB31" s="18">
        <f t="shared" si="42"/>
        <v>0.51087288913623552</v>
      </c>
      <c r="AC31" s="18">
        <f t="shared" si="43"/>
        <v>1.399083297260274</v>
      </c>
      <c r="AE31" s="18">
        <f t="shared" si="44"/>
        <v>0.51086217071842244</v>
      </c>
      <c r="AF31" s="18">
        <f t="shared" si="36"/>
        <v>1.3990979742921017</v>
      </c>
    </row>
    <row r="32" spans="1:61" x14ac:dyDescent="0.3">
      <c r="A32">
        <v>11</v>
      </c>
      <c r="D32">
        <v>203.92156489999999</v>
      </c>
      <c r="E32" s="104">
        <f t="shared" si="4"/>
        <v>203.92156489999999</v>
      </c>
      <c r="F32" s="13">
        <f t="shared" si="30"/>
        <v>1.3990637277886497</v>
      </c>
      <c r="G32" s="17">
        <f t="shared" si="31"/>
        <v>0.69936601221768913</v>
      </c>
      <c r="H32" s="17">
        <v>0.69741311796446015</v>
      </c>
      <c r="I32" s="18">
        <f t="shared" si="28"/>
        <v>2.8001971900512698E-3</v>
      </c>
      <c r="J32" s="54">
        <f t="shared" si="37"/>
        <v>1.4609833902595612E-5</v>
      </c>
      <c r="K32" s="21">
        <f t="shared" si="38"/>
        <v>5.4810480560862082E-3</v>
      </c>
      <c r="N32" s="102">
        <v>243928545</v>
      </c>
      <c r="O32" s="19">
        <f t="shared" si="32"/>
        <v>1935940.8333333333</v>
      </c>
      <c r="S32" s="19">
        <v>243929109</v>
      </c>
      <c r="T32" s="21">
        <f t="shared" si="33"/>
        <v>-2.3121471738741932E-6</v>
      </c>
      <c r="U32" s="19">
        <f t="shared" si="39"/>
        <v>0</v>
      </c>
      <c r="V32" s="56">
        <f t="shared" si="40"/>
        <v>0</v>
      </c>
      <c r="W32" s="18">
        <f t="shared" si="34"/>
        <v>108.37614458704967</v>
      </c>
      <c r="X32" s="14">
        <v>108.36032932970505</v>
      </c>
      <c r="Y32" s="21">
        <f t="shared" si="35"/>
        <v>1.4595062088167368E-4</v>
      </c>
      <c r="Z32" s="52">
        <f t="shared" si="29"/>
        <v>8.0396734544649462</v>
      </c>
      <c r="AA32" s="57">
        <f t="shared" si="41"/>
        <v>0</v>
      </c>
      <c r="AB32" s="18">
        <f t="shared" si="42"/>
        <v>0.51088718095472707</v>
      </c>
      <c r="AC32" s="18">
        <f t="shared" si="43"/>
        <v>1.3990637277886497</v>
      </c>
      <c r="AE32" s="18">
        <f t="shared" si="44"/>
        <v>0.51087646209303872</v>
      </c>
      <c r="AF32" s="18">
        <f t="shared" si="36"/>
        <v>1.3990784048123963</v>
      </c>
    </row>
    <row r="33" spans="1:32" x14ac:dyDescent="0.3">
      <c r="A33">
        <v>12</v>
      </c>
      <c r="D33">
        <v>203.9115649</v>
      </c>
      <c r="E33" s="104">
        <f t="shared" si="4"/>
        <v>203.9115649</v>
      </c>
      <c r="F33" s="13">
        <f t="shared" si="30"/>
        <v>1.3990441583170254</v>
      </c>
      <c r="G33" s="17">
        <f t="shared" si="31"/>
        <v>0.69935579401835679</v>
      </c>
      <c r="H33" s="17">
        <v>0.69741311796446015</v>
      </c>
      <c r="I33" s="18">
        <f t="shared" si="28"/>
        <v>2.7855456168744438E-3</v>
      </c>
      <c r="J33" s="54">
        <f t="shared" si="37"/>
        <v>1.4610873921016646E-5</v>
      </c>
      <c r="K33" s="21">
        <f t="shared" si="38"/>
        <v>5.4522168403319882E-3</v>
      </c>
      <c r="N33" s="102">
        <v>243928545</v>
      </c>
      <c r="O33" s="19">
        <f t="shared" si="32"/>
        <v>1935940.8333333333</v>
      </c>
      <c r="S33" s="19">
        <v>243929109</v>
      </c>
      <c r="T33" s="21">
        <f t="shared" si="33"/>
        <v>-2.3121471738741932E-6</v>
      </c>
      <c r="U33" s="19">
        <f t="shared" si="39"/>
        <v>0</v>
      </c>
      <c r="V33" s="56">
        <f t="shared" si="40"/>
        <v>0</v>
      </c>
      <c r="W33" s="18">
        <f t="shared" si="34"/>
        <v>108.37456114000058</v>
      </c>
      <c r="X33" s="14">
        <v>108.36032932970505</v>
      </c>
      <c r="Y33" s="21">
        <f t="shared" si="35"/>
        <v>1.3133782799999139E-4</v>
      </c>
      <c r="Z33" s="52">
        <f t="shared" si="29"/>
        <v>8.0394435358473846</v>
      </c>
      <c r="AA33" s="57">
        <f t="shared" si="41"/>
        <v>0</v>
      </c>
      <c r="AB33" s="18">
        <f t="shared" si="42"/>
        <v>0.51090147337295388</v>
      </c>
      <c r="AC33" s="18">
        <f t="shared" si="43"/>
        <v>1.3990441583170254</v>
      </c>
      <c r="AE33" s="18">
        <f t="shared" si="44"/>
        <v>0.51089075406296292</v>
      </c>
      <c r="AF33" s="18">
        <f t="shared" si="36"/>
        <v>1.3990588353387188</v>
      </c>
    </row>
    <row r="34" spans="1:32" x14ac:dyDescent="0.3">
      <c r="A34">
        <v>13</v>
      </c>
      <c r="D34">
        <v>203.90156490000001</v>
      </c>
      <c r="E34" s="104">
        <f t="shared" si="4"/>
        <v>203.90156490000001</v>
      </c>
      <c r="F34" s="13">
        <f t="shared" si="30"/>
        <v>1.3990245888454012</v>
      </c>
      <c r="G34" s="17">
        <f t="shared" si="31"/>
        <v>0.69934557524091812</v>
      </c>
      <c r="H34" s="17">
        <v>0.69741311796446015</v>
      </c>
      <c r="I34" s="18">
        <f t="shared" si="28"/>
        <v>2.77089321476807E-3</v>
      </c>
      <c r="J34" s="54">
        <f t="shared" si="37"/>
        <v>1.4611914052870072E-5</v>
      </c>
      <c r="K34" s="21">
        <f t="shared" si="38"/>
        <v>5.4233856088281322E-3</v>
      </c>
      <c r="N34" s="102">
        <v>243928733</v>
      </c>
      <c r="O34" s="19">
        <f t="shared" si="32"/>
        <v>1935942.3253968253</v>
      </c>
      <c r="S34" s="19">
        <v>243929109</v>
      </c>
      <c r="T34" s="21">
        <f t="shared" si="33"/>
        <v>-1.541431449249462E-6</v>
      </c>
      <c r="U34" s="19">
        <f t="shared" si="39"/>
        <v>-188</v>
      </c>
      <c r="V34" s="56">
        <f t="shared" si="40"/>
        <v>-7.7071691263201864E-7</v>
      </c>
      <c r="W34" s="18">
        <f t="shared" si="34"/>
        <v>108.3728940784795</v>
      </c>
      <c r="X34" s="14">
        <v>108.36032932970505</v>
      </c>
      <c r="Y34" s="21">
        <f t="shared" si="35"/>
        <v>1.1595340150933974E-4</v>
      </c>
      <c r="Z34" s="52">
        <f t="shared" si="29"/>
        <v>8.0392136138703911</v>
      </c>
      <c r="AA34" s="57">
        <f t="shared" si="41"/>
        <v>-5.2745787433689045E-2</v>
      </c>
      <c r="AB34" s="18">
        <f t="shared" si="42"/>
        <v>0.53786442080152652</v>
      </c>
      <c r="AC34" s="18">
        <f t="shared" si="43"/>
        <v>1.363526527094155</v>
      </c>
      <c r="AE34" s="18">
        <f t="shared" si="44"/>
        <v>0.53785355014821079</v>
      </c>
      <c r="AF34" s="18">
        <f t="shared" si="36"/>
        <v>1.3635403062625409</v>
      </c>
    </row>
    <row r="35" spans="1:32" x14ac:dyDescent="0.3">
      <c r="A35">
        <v>14</v>
      </c>
      <c r="D35">
        <v>203.89156489999999</v>
      </c>
      <c r="E35" s="104">
        <f t="shared" si="4"/>
        <v>203.89156489999999</v>
      </c>
      <c r="F35" s="13">
        <f t="shared" si="30"/>
        <v>1.3990050193737769</v>
      </c>
      <c r="G35" s="17">
        <f t="shared" si="31"/>
        <v>0.69933535588532425</v>
      </c>
      <c r="H35" s="17">
        <v>0.69741311796446015</v>
      </c>
      <c r="I35" s="18">
        <f t="shared" si="28"/>
        <v>2.7562399836621038E-3</v>
      </c>
      <c r="J35" s="54">
        <f t="shared" si="37"/>
        <v>1.461295429705318E-5</v>
      </c>
      <c r="K35" s="21">
        <f t="shared" si="38"/>
        <v>5.3945543615400481E-3</v>
      </c>
      <c r="N35" s="102">
        <v>243928733</v>
      </c>
      <c r="O35" s="19">
        <f t="shared" si="32"/>
        <v>1935942.3253968253</v>
      </c>
      <c r="S35" s="19">
        <v>243929109</v>
      </c>
      <c r="T35" s="21">
        <f t="shared" si="33"/>
        <v>-1.541431449249462E-6</v>
      </c>
      <c r="U35" s="19">
        <f t="shared" si="39"/>
        <v>0</v>
      </c>
      <c r="V35" s="56">
        <f t="shared" si="40"/>
        <v>0</v>
      </c>
      <c r="W35" s="18">
        <f t="shared" si="34"/>
        <v>108.37131045347273</v>
      </c>
      <c r="X35" s="14">
        <v>108.36032932970505</v>
      </c>
      <c r="Y35" s="21">
        <f t="shared" si="35"/>
        <v>1.0133896635055478E-4</v>
      </c>
      <c r="Z35" s="52">
        <f t="shared" si="29"/>
        <v>8.0389836885336781</v>
      </c>
      <c r="AA35" s="57">
        <f t="shared" si="41"/>
        <v>0</v>
      </c>
      <c r="AB35" s="18">
        <f>(1-AA35)/(F35)^2</f>
        <v>0.51093006000874686</v>
      </c>
      <c r="AC35" s="18">
        <f t="shared" si="43"/>
        <v>1.3990050193737769</v>
      </c>
      <c r="AE35" s="18">
        <f t="shared" si="44"/>
        <v>0.51091933979544202</v>
      </c>
      <c r="AF35" s="18">
        <f t="shared" si="36"/>
        <v>1.3990196964004464</v>
      </c>
    </row>
    <row r="36" spans="1:32" x14ac:dyDescent="0.3">
      <c r="A36">
        <v>15</v>
      </c>
      <c r="D36">
        <v>203.8815649</v>
      </c>
      <c r="E36" s="104">
        <f t="shared" si="4"/>
        <v>203.8815649</v>
      </c>
      <c r="F36" s="13">
        <f t="shared" si="30"/>
        <v>1.3989854499021526</v>
      </c>
      <c r="G36" s="17">
        <f t="shared" si="31"/>
        <v>0.69932513595152568</v>
      </c>
      <c r="H36" s="17">
        <v>0.69741311796446015</v>
      </c>
      <c r="I36" s="18">
        <f t="shared" si="28"/>
        <v>2.7415859234855458E-3</v>
      </c>
      <c r="J36" s="54">
        <f t="shared" si="37"/>
        <v>1.4613994654527052E-5</v>
      </c>
      <c r="K36" s="21">
        <f t="shared" si="38"/>
        <v>5.3657230984312859E-3</v>
      </c>
      <c r="N36" s="102">
        <v>243928733</v>
      </c>
      <c r="O36" s="19">
        <f t="shared" si="32"/>
        <v>1935942.3253968253</v>
      </c>
      <c r="S36" s="19">
        <v>243929109</v>
      </c>
      <c r="T36" s="21">
        <f t="shared" si="33"/>
        <v>-1.541431449249462E-6</v>
      </c>
      <c r="U36" s="19">
        <f t="shared" si="39"/>
        <v>0</v>
      </c>
      <c r="V36" s="56">
        <f t="shared" si="40"/>
        <v>0</v>
      </c>
      <c r="W36" s="18">
        <f t="shared" si="34"/>
        <v>108.36972673886545</v>
      </c>
      <c r="X36" s="14">
        <v>108.36032932970505</v>
      </c>
      <c r="Y36" s="21">
        <f t="shared" si="35"/>
        <v>8.6723704316239367E-5</v>
      </c>
      <c r="Z36" s="52">
        <f t="shared" si="29"/>
        <v>8.0387537598369576</v>
      </c>
      <c r="AA36" s="57">
        <f t="shared" si="41"/>
        <v>0</v>
      </c>
      <c r="AB36" s="18">
        <f t="shared" si="42"/>
        <v>0.51094435422638029</v>
      </c>
      <c r="AC36" s="18">
        <f t="shared" si="43"/>
        <v>1.3989854499021526</v>
      </c>
      <c r="AE36" s="18">
        <f t="shared" si="44"/>
        <v>0.51093363356226118</v>
      </c>
      <c r="AF36" s="18">
        <f t="shared" si="36"/>
        <v>1.3990001269301042</v>
      </c>
    </row>
    <row r="37" spans="1:32" x14ac:dyDescent="0.3">
      <c r="A37">
        <v>16</v>
      </c>
      <c r="D37">
        <v>203.87156490000001</v>
      </c>
      <c r="E37" s="104">
        <f t="shared" si="4"/>
        <v>203.87156490000001</v>
      </c>
      <c r="F37" s="13">
        <f t="shared" si="30"/>
        <v>1.3989658804305285</v>
      </c>
      <c r="G37" s="17">
        <f t="shared" si="31"/>
        <v>0.69931491543947299</v>
      </c>
      <c r="H37" s="17">
        <v>0.69741311796446015</v>
      </c>
      <c r="I37" s="18">
        <f t="shared" si="28"/>
        <v>2.7269310341675561E-3</v>
      </c>
      <c r="J37" s="54">
        <f t="shared" si="37"/>
        <v>1.4615035125141509E-5</v>
      </c>
      <c r="K37" s="21">
        <f t="shared" si="38"/>
        <v>5.3368918194657243E-3</v>
      </c>
      <c r="N37" s="102">
        <v>243928733</v>
      </c>
      <c r="O37" s="19">
        <f t="shared" si="32"/>
        <v>1935942.3253968253</v>
      </c>
      <c r="S37" s="19">
        <v>243929109</v>
      </c>
      <c r="T37" s="21">
        <f t="shared" si="33"/>
        <v>-1.541431449249462E-6</v>
      </c>
      <c r="U37" s="19">
        <f t="shared" si="39"/>
        <v>0</v>
      </c>
      <c r="V37" s="56">
        <f t="shared" si="40"/>
        <v>0</v>
      </c>
      <c r="W37" s="18">
        <f t="shared" si="34"/>
        <v>108.36814293465002</v>
      </c>
      <c r="X37" s="14">
        <v>108.36032932970505</v>
      </c>
      <c r="Y37" s="21">
        <f t="shared" si="35"/>
        <v>7.2107615335837805E-5</v>
      </c>
      <c r="Z37" s="52">
        <f t="shared" si="29"/>
        <v>8.038523827779942</v>
      </c>
      <c r="AA37" s="57">
        <f t="shared" si="41"/>
        <v>0</v>
      </c>
      <c r="AB37" s="18">
        <f t="shared" si="42"/>
        <v>0.51095864904388277</v>
      </c>
      <c r="AC37" s="18">
        <f t="shared" si="43"/>
        <v>1.3989658804305285</v>
      </c>
      <c r="AE37" s="18">
        <f t="shared" si="44"/>
        <v>0.51094792792963617</v>
      </c>
      <c r="AF37" s="18">
        <f t="shared" si="36"/>
        <v>1.3989805574587879</v>
      </c>
    </row>
    <row r="38" spans="1:32" x14ac:dyDescent="0.3">
      <c r="A38">
        <v>17</v>
      </c>
      <c r="D38">
        <v>203.86156489999999</v>
      </c>
      <c r="E38" s="104">
        <f t="shared" si="4"/>
        <v>203.86156489999999</v>
      </c>
      <c r="F38" s="13">
        <f t="shared" si="30"/>
        <v>1.398946310958904</v>
      </c>
      <c r="G38" s="17">
        <f t="shared" si="31"/>
        <v>0.69930469434911657</v>
      </c>
      <c r="H38" s="17">
        <v>0.69741311796446015</v>
      </c>
      <c r="I38" s="18">
        <f t="shared" si="28"/>
        <v>2.7122753156369759E-3</v>
      </c>
      <c r="J38" s="54">
        <f t="shared" si="37"/>
        <v>1.4616075709222649E-5</v>
      </c>
      <c r="K38" s="21">
        <f t="shared" si="38"/>
        <v>5.3080605246066176E-3</v>
      </c>
      <c r="N38" s="102">
        <v>243928733</v>
      </c>
      <c r="O38" s="19">
        <f t="shared" si="32"/>
        <v>1935942.3253968253</v>
      </c>
      <c r="S38" s="19">
        <v>243929109</v>
      </c>
      <c r="T38" s="21">
        <f t="shared" si="33"/>
        <v>-1.541431449249462E-6</v>
      </c>
      <c r="U38" s="19">
        <f t="shared" si="39"/>
        <v>0</v>
      </c>
      <c r="V38" s="56">
        <f t="shared" si="40"/>
        <v>0</v>
      </c>
      <c r="W38" s="18">
        <f t="shared" si="34"/>
        <v>108.36655904081871</v>
      </c>
      <c r="X38" s="14">
        <v>108.36032932970505</v>
      </c>
      <c r="Y38" s="21">
        <f t="shared" si="35"/>
        <v>5.7490699338007521E-5</v>
      </c>
      <c r="Z38" s="52">
        <f t="shared" si="29"/>
        <v>8.0382938923623364</v>
      </c>
      <c r="AA38" s="57">
        <f t="shared" si="41"/>
        <v>0</v>
      </c>
      <c r="AB38" s="18">
        <f t="shared" si="42"/>
        <v>0.5109729444612886</v>
      </c>
      <c r="AC38" s="18">
        <f t="shared" si="43"/>
        <v>1.398946310958904</v>
      </c>
      <c r="AE38" s="18">
        <f t="shared" si="44"/>
        <v>0.51096222290910009</v>
      </c>
      <c r="AF38" s="18">
        <f t="shared" si="36"/>
        <v>1.398960987970755</v>
      </c>
    </row>
    <row r="39" spans="1:32" x14ac:dyDescent="0.3">
      <c r="A39">
        <v>18</v>
      </c>
      <c r="D39">
        <v>203.8515649</v>
      </c>
      <c r="E39" s="104">
        <f t="shared" si="4"/>
        <v>203.8515649</v>
      </c>
      <c r="F39" s="13">
        <f t="shared" si="30"/>
        <v>1.3989267414872799</v>
      </c>
      <c r="G39" s="17">
        <f t="shared" si="31"/>
        <v>0.69929447268040767</v>
      </c>
      <c r="H39" s="17">
        <v>0.69741311796446015</v>
      </c>
      <c r="I39" s="18">
        <f t="shared" si="28"/>
        <v>2.69761876782392E-3</v>
      </c>
      <c r="J39" s="54">
        <f t="shared" si="37"/>
        <v>1.4617116405508943E-5</v>
      </c>
      <c r="K39" s="21">
        <f t="shared" si="38"/>
        <v>5.2792292138197413E-3</v>
      </c>
      <c r="N39" s="102">
        <v>243928733</v>
      </c>
      <c r="O39" s="19">
        <f t="shared" si="32"/>
        <v>1935942.3253968253</v>
      </c>
      <c r="S39" s="19">
        <v>243929109</v>
      </c>
      <c r="T39" s="21">
        <f t="shared" si="33"/>
        <v>-1.541431449249462E-6</v>
      </c>
      <c r="U39" s="19">
        <f t="shared" si="39"/>
        <v>0</v>
      </c>
      <c r="V39" s="56">
        <f t="shared" si="40"/>
        <v>0</v>
      </c>
      <c r="W39" s="18">
        <f t="shared" si="34"/>
        <v>108.36497505736402</v>
      </c>
      <c r="X39" s="14">
        <v>108.36032932970505</v>
      </c>
      <c r="Y39" s="21">
        <f t="shared" si="35"/>
        <v>4.2872956253504243E-5</v>
      </c>
      <c r="Z39" s="52">
        <f t="shared" si="29"/>
        <v>8.0380639535838636</v>
      </c>
      <c r="AA39" s="57">
        <f t="shared" si="41"/>
        <v>0</v>
      </c>
      <c r="AB39" s="18">
        <f t="shared" si="42"/>
        <v>0.51098724047863053</v>
      </c>
      <c r="AC39" s="18">
        <f t="shared" si="43"/>
        <v>1.3989267414872799</v>
      </c>
      <c r="AE39" s="18">
        <f t="shared" si="44"/>
        <v>0.51097651846659298</v>
      </c>
      <c r="AF39" s="18">
        <f t="shared" si="36"/>
        <v>1.3989414185126781</v>
      </c>
    </row>
    <row r="40" spans="1:32" x14ac:dyDescent="0.3">
      <c r="A40">
        <v>19</v>
      </c>
      <c r="D40">
        <v>203.84156490000001</v>
      </c>
      <c r="E40" s="104">
        <f t="shared" si="4"/>
        <v>203.84156490000001</v>
      </c>
      <c r="F40" s="13">
        <f t="shared" si="30"/>
        <v>1.3989071720156556</v>
      </c>
      <c r="G40" s="17">
        <f t="shared" si="31"/>
        <v>0.69928425043329656</v>
      </c>
      <c r="H40" s="17">
        <v>0.69741311796446015</v>
      </c>
      <c r="I40" s="18">
        <f t="shared" si="28"/>
        <v>2.6829613906570707E-3</v>
      </c>
      <c r="J40" s="54">
        <f t="shared" si="37"/>
        <v>1.4618157215437825E-5</v>
      </c>
      <c r="K40" s="21">
        <f t="shared" si="38"/>
        <v>5.2503978870680652E-3</v>
      </c>
      <c r="N40" s="102">
        <v>243928733</v>
      </c>
      <c r="O40" s="19">
        <f t="shared" si="32"/>
        <v>1935942.3253968253</v>
      </c>
      <c r="S40" s="19">
        <v>243929109</v>
      </c>
      <c r="T40" s="21">
        <f t="shared" si="33"/>
        <v>-1.541431449249462E-6</v>
      </c>
      <c r="U40" s="19">
        <f t="shared" si="39"/>
        <v>0</v>
      </c>
      <c r="V40" s="56">
        <f t="shared" si="40"/>
        <v>0</v>
      </c>
      <c r="W40" s="18">
        <f t="shared" si="34"/>
        <v>108.36339098427823</v>
      </c>
      <c r="X40" s="14">
        <v>108.36032932970505</v>
      </c>
      <c r="Y40" s="21">
        <f t="shared" si="35"/>
        <v>2.8254386011116545E-5</v>
      </c>
      <c r="Z40" s="52">
        <f t="shared" si="29"/>
        <v>8.037834011444227</v>
      </c>
      <c r="AA40" s="57">
        <f t="shared" si="41"/>
        <v>0</v>
      </c>
      <c r="AB40" s="18">
        <f t="shared" si="42"/>
        <v>0.51100153709594265</v>
      </c>
      <c r="AC40" s="18">
        <f t="shared" si="43"/>
        <v>1.3989071720156556</v>
      </c>
      <c r="AE40" s="18">
        <f t="shared" si="44"/>
        <v>0.51099081462727536</v>
      </c>
      <c r="AF40" s="18">
        <f t="shared" si="36"/>
        <v>1.3989218490501585</v>
      </c>
    </row>
    <row r="41" spans="1:32" x14ac:dyDescent="0.3">
      <c r="A41">
        <v>20</v>
      </c>
      <c r="D41">
        <v>203.83156489999999</v>
      </c>
      <c r="E41" s="104">
        <f t="shared" si="4"/>
        <v>203.83156489999999</v>
      </c>
      <c r="F41" s="13">
        <f t="shared" si="30"/>
        <v>1.3988876025440313</v>
      </c>
      <c r="G41" s="17">
        <f t="shared" si="31"/>
        <v>0.69927402760773383</v>
      </c>
      <c r="H41" s="17">
        <v>0.69741311796446015</v>
      </c>
      <c r="I41" s="18">
        <f t="shared" si="28"/>
        <v>2.6683031840655878E-3</v>
      </c>
      <c r="J41" s="54">
        <f t="shared" si="37"/>
        <v>1.4619198138541588E-5</v>
      </c>
      <c r="K41" s="21">
        <f t="shared" si="38"/>
        <v>5.2215665443155097E-3</v>
      </c>
      <c r="N41" s="102">
        <v>243928733</v>
      </c>
      <c r="O41" s="19">
        <f t="shared" si="32"/>
        <v>1935942.3253968253</v>
      </c>
      <c r="S41" s="19">
        <v>243929109</v>
      </c>
      <c r="T41" s="21">
        <f t="shared" si="33"/>
        <v>-1.541431449249462E-6</v>
      </c>
      <c r="U41" s="19">
        <f t="shared" si="39"/>
        <v>0</v>
      </c>
      <c r="V41" s="56">
        <f t="shared" si="40"/>
        <v>0</v>
      </c>
      <c r="W41" s="18">
        <f t="shared" si="34"/>
        <v>108.36180682155364</v>
      </c>
      <c r="X41" s="14">
        <v>108.36032932970505</v>
      </c>
      <c r="Y41" s="21">
        <f t="shared" si="35"/>
        <v>1.3634988539895282E-5</v>
      </c>
      <c r="Z41" s="52">
        <f t="shared" si="29"/>
        <v>8.0376040659431407</v>
      </c>
      <c r="AA41" s="57">
        <f t="shared" si="41"/>
        <v>0</v>
      </c>
      <c r="AB41" s="18">
        <f t="shared" si="42"/>
        <v>0.51101583431325837</v>
      </c>
      <c r="AC41" s="18">
        <f t="shared" si="43"/>
        <v>1.3988876025440313</v>
      </c>
      <c r="AE41" s="18">
        <f t="shared" si="44"/>
        <v>0.51100511140547877</v>
      </c>
      <c r="AF41" s="18">
        <f t="shared" si="36"/>
        <v>1.3989022795636263</v>
      </c>
    </row>
    <row r="42" spans="1:32" x14ac:dyDescent="0.3">
      <c r="A42">
        <v>21</v>
      </c>
      <c r="D42">
        <v>203.8215649</v>
      </c>
      <c r="E42" s="104">
        <f t="shared" si="4"/>
        <v>203.8215649</v>
      </c>
      <c r="F42" s="13">
        <f t="shared" si="30"/>
        <v>1.398868033072407</v>
      </c>
      <c r="G42" s="17">
        <f t="shared" si="31"/>
        <v>0.69926380420367007</v>
      </c>
      <c r="H42" s="17">
        <v>0.69741311796446015</v>
      </c>
      <c r="I42" s="18">
        <f t="shared" si="28"/>
        <v>2.6536441479786304E-3</v>
      </c>
      <c r="J42" s="54">
        <f t="shared" si="37"/>
        <v>1.4620239174828814E-5</v>
      </c>
      <c r="K42" s="21">
        <f t="shared" si="38"/>
        <v>5.1927351855260082E-3</v>
      </c>
      <c r="N42" s="102">
        <v>243928545</v>
      </c>
      <c r="O42" s="19">
        <f t="shared" si="32"/>
        <v>1935940.8333333333</v>
      </c>
      <c r="S42" s="19">
        <v>243929109</v>
      </c>
      <c r="T42" s="21">
        <f t="shared" si="33"/>
        <v>-2.3121471738741932E-6</v>
      </c>
      <c r="U42" s="19">
        <f t="shared" si="39"/>
        <v>188</v>
      </c>
      <c r="V42" s="56">
        <f t="shared" si="40"/>
        <v>7.7071750663703587E-7</v>
      </c>
      <c r="W42" s="18">
        <f t="shared" si="34"/>
        <v>108.3603060843032</v>
      </c>
      <c r="X42" s="14">
        <v>108.36032932970505</v>
      </c>
      <c r="Y42" s="21">
        <f t="shared" si="35"/>
        <v>-2.1451948321417402E-7</v>
      </c>
      <c r="Z42" s="52">
        <f t="shared" si="29"/>
        <v>8.0373741170803132</v>
      </c>
      <c r="AA42" s="57">
        <f t="shared" si="41"/>
        <v>5.2715793320533014E-2</v>
      </c>
      <c r="AB42" s="18">
        <f t="shared" si="42"/>
        <v>0.48409077330464934</v>
      </c>
      <c r="AC42" s="18">
        <f t="shared" si="43"/>
        <v>1.4372641646412834</v>
      </c>
      <c r="AE42" s="18">
        <f t="shared" si="44"/>
        <v>0.48408024214374523</v>
      </c>
      <c r="AF42" s="18">
        <f t="shared" si="36"/>
        <v>1.4372797983901349</v>
      </c>
    </row>
    <row r="43" spans="1:32" x14ac:dyDescent="0.3">
      <c r="A43">
        <v>22</v>
      </c>
      <c r="D43">
        <v>203.81156490000001</v>
      </c>
      <c r="E43" s="104">
        <f t="shared" si="4"/>
        <v>203.81156490000001</v>
      </c>
      <c r="F43" s="13">
        <f t="shared" si="30"/>
        <v>1.3988484636007827</v>
      </c>
      <c r="G43" s="17">
        <f t="shared" si="31"/>
        <v>0.69925358022105621</v>
      </c>
      <c r="H43" s="17">
        <v>0.69741311796446015</v>
      </c>
      <c r="I43" s="18">
        <f t="shared" si="28"/>
        <v>2.6389842823258368E-3</v>
      </c>
      <c r="J43" s="54">
        <f t="shared" si="37"/>
        <v>1.462128032383176E-5</v>
      </c>
      <c r="K43" s="21">
        <f t="shared" si="38"/>
        <v>5.163903810664441E-3</v>
      </c>
      <c r="N43" s="102">
        <v>243928545</v>
      </c>
      <c r="O43" s="19">
        <f t="shared" si="32"/>
        <v>1935940.8333333333</v>
      </c>
      <c r="S43" s="19">
        <v>243929109</v>
      </c>
      <c r="T43" s="21">
        <f t="shared" si="33"/>
        <v>-2.3121471738741932E-6</v>
      </c>
      <c r="U43" s="19">
        <f t="shared" si="39"/>
        <v>0</v>
      </c>
      <c r="V43" s="56">
        <f t="shared" si="40"/>
        <v>0</v>
      </c>
      <c r="W43" s="18">
        <f t="shared" si="34"/>
        <v>108.3587217410571</v>
      </c>
      <c r="X43" s="14">
        <v>108.36032932970505</v>
      </c>
      <c r="Y43" s="21">
        <f t="shared" si="35"/>
        <v>-1.4835582891831127E-5</v>
      </c>
      <c r="Z43" s="52">
        <f t="shared" si="29"/>
        <v>8.0371441648554622</v>
      </c>
      <c r="AA43" s="57">
        <f t="shared" si="41"/>
        <v>0</v>
      </c>
      <c r="AB43" s="18">
        <f t="shared" si="42"/>
        <v>0.51104443054803494</v>
      </c>
      <c r="AC43" s="18">
        <f t="shared" si="43"/>
        <v>1.3988484636007827</v>
      </c>
      <c r="AE43" s="18">
        <f t="shared" si="44"/>
        <v>0.5110337067343167</v>
      </c>
      <c r="AF43" s="18">
        <f t="shared" si="36"/>
        <v>1.3988631406283933</v>
      </c>
    </row>
    <row r="44" spans="1:32" x14ac:dyDescent="0.3">
      <c r="A44">
        <v>23</v>
      </c>
      <c r="D44">
        <v>203.80156489999999</v>
      </c>
      <c r="E44" s="104">
        <f t="shared" si="4"/>
        <v>203.80156489999999</v>
      </c>
      <c r="F44" s="13">
        <f t="shared" si="30"/>
        <v>1.3988288941291585</v>
      </c>
      <c r="G44" s="17">
        <f t="shared" si="31"/>
        <v>0.69924335565984241</v>
      </c>
      <c r="H44" s="17">
        <v>0.69741311796446015</v>
      </c>
      <c r="I44" s="18">
        <f t="shared" si="28"/>
        <v>2.6243235870357291E-3</v>
      </c>
      <c r="J44" s="54">
        <f t="shared" si="37"/>
        <v>1.462232158667042E-5</v>
      </c>
      <c r="K44" s="21">
        <f t="shared" si="38"/>
        <v>5.1350724196935144E-3</v>
      </c>
      <c r="N44" s="102">
        <v>243928357</v>
      </c>
      <c r="O44" s="19">
        <f t="shared" si="32"/>
        <v>1935939.3412698412</v>
      </c>
      <c r="S44" s="19">
        <v>243929109</v>
      </c>
      <c r="T44" s="21">
        <f t="shared" si="33"/>
        <v>-3.082862898498924E-6</v>
      </c>
      <c r="U44" s="19">
        <f t="shared" si="39"/>
        <v>188</v>
      </c>
      <c r="V44" s="56">
        <f t="shared" si="40"/>
        <v>7.7071810064296873E-7</v>
      </c>
      <c r="W44" s="18">
        <f t="shared" si="34"/>
        <v>108.35722082095621</v>
      </c>
      <c r="X44" s="14">
        <v>108.36032932970505</v>
      </c>
      <c r="Y44" s="21">
        <f t="shared" si="35"/>
        <v>-2.8686778344680543E-5</v>
      </c>
      <c r="Z44" s="52">
        <f t="shared" si="29"/>
        <v>8.0369142092682928</v>
      </c>
      <c r="AA44" s="57">
        <f t="shared" si="41"/>
        <v>5.2708326518105621E-2</v>
      </c>
      <c r="AB44" s="18">
        <f t="shared" si="42"/>
        <v>0.48412167917769305</v>
      </c>
      <c r="AC44" s="18">
        <f t="shared" si="43"/>
        <v>1.4372182871122787</v>
      </c>
      <c r="AE44" s="18">
        <f t="shared" si="44"/>
        <v>0.48411114706709774</v>
      </c>
      <c r="AF44" s="18">
        <f t="shared" si="36"/>
        <v>1.4372339207737983</v>
      </c>
    </row>
    <row r="45" spans="1:32" x14ac:dyDescent="0.3">
      <c r="A45">
        <v>24</v>
      </c>
      <c r="D45">
        <v>203.7915649</v>
      </c>
      <c r="E45" s="104">
        <f t="shared" si="4"/>
        <v>203.7915649</v>
      </c>
      <c r="F45" s="13">
        <f t="shared" si="30"/>
        <v>1.3988093246575342</v>
      </c>
      <c r="G45" s="17">
        <f t="shared" si="31"/>
        <v>0.69923313051997982</v>
      </c>
      <c r="H45" s="17">
        <v>0.69741311796446015</v>
      </c>
      <c r="I45" s="18">
        <f t="shared" si="28"/>
        <v>2.6096620620382634E-3</v>
      </c>
      <c r="J45" s="54">
        <f t="shared" si="37"/>
        <v>1.4623362961924399E-5</v>
      </c>
      <c r="K45" s="21">
        <f t="shared" si="38"/>
        <v>5.1062410125787567E-3</v>
      </c>
      <c r="N45" s="102">
        <v>243928357</v>
      </c>
      <c r="O45" s="19">
        <f t="shared" si="32"/>
        <v>1935939.3412698412</v>
      </c>
      <c r="S45" s="19">
        <v>243929109</v>
      </c>
      <c r="T45" s="21">
        <f t="shared" si="33"/>
        <v>-3.082862898498924E-6</v>
      </c>
      <c r="U45" s="19">
        <f t="shared" si="39"/>
        <v>0</v>
      </c>
      <c r="V45" s="56">
        <f t="shared" si="40"/>
        <v>0</v>
      </c>
      <c r="W45" s="18">
        <f t="shared" si="34"/>
        <v>108.35563629715767</v>
      </c>
      <c r="X45" s="14">
        <v>108.36032932970505</v>
      </c>
      <c r="Y45" s="21">
        <f t="shared" si="35"/>
        <v>-4.3309507975932343E-5</v>
      </c>
      <c r="Z45" s="52">
        <f t="shared" si="29"/>
        <v>8.0366842503185207</v>
      </c>
      <c r="AA45" s="57">
        <f t="shared" si="41"/>
        <v>0</v>
      </c>
      <c r="AB45" s="18">
        <f t="shared" si="42"/>
        <v>0.51107302918322894</v>
      </c>
      <c r="AC45" s="18">
        <f t="shared" si="43"/>
        <v>1.3988093246575342</v>
      </c>
      <c r="AE45" s="18">
        <f t="shared" si="44"/>
        <v>0.51106230446404999</v>
      </c>
      <c r="AF45" s="18">
        <f t="shared" si="36"/>
        <v>1.398824001692367</v>
      </c>
    </row>
    <row r="46" spans="1:32" x14ac:dyDescent="0.3">
      <c r="A46">
        <v>25</v>
      </c>
      <c r="D46">
        <v>203.78156490000001</v>
      </c>
      <c r="E46" s="104">
        <f t="shared" si="4"/>
        <v>203.78156490000001</v>
      </c>
      <c r="F46" s="13">
        <f t="shared" si="30"/>
        <v>1.3987897551859101</v>
      </c>
      <c r="G46" s="17">
        <f t="shared" si="31"/>
        <v>0.69922290480141858</v>
      </c>
      <c r="H46" s="17">
        <v>0.69741311796446015</v>
      </c>
      <c r="I46" s="18">
        <f t="shared" si="28"/>
        <v>2.5949997072619627E-3</v>
      </c>
      <c r="J46" s="54">
        <f t="shared" si="37"/>
        <v>1.4624404451031273E-5</v>
      </c>
      <c r="K46" s="21">
        <f t="shared" si="38"/>
        <v>5.0774095892829017E-3</v>
      </c>
      <c r="N46" s="102">
        <v>243928169</v>
      </c>
      <c r="O46" s="19">
        <f t="shared" si="32"/>
        <v>1935937.8492063491</v>
      </c>
      <c r="S46" s="19">
        <v>243929109</v>
      </c>
      <c r="T46" s="21">
        <f t="shared" si="33"/>
        <v>-3.8535786231236548E-6</v>
      </c>
      <c r="U46" s="19">
        <f t="shared" si="39"/>
        <v>188</v>
      </c>
      <c r="V46" s="56">
        <f t="shared" si="40"/>
        <v>7.7071869464981714E-7</v>
      </c>
      <c r="W46" s="18">
        <f t="shared" si="34"/>
        <v>108.35413519417523</v>
      </c>
      <c r="X46" s="14">
        <v>108.36032932970505</v>
      </c>
      <c r="Y46" s="21">
        <f t="shared" si="35"/>
        <v>-5.7162391145728043E-5</v>
      </c>
      <c r="Z46" s="52">
        <f t="shared" si="29"/>
        <v>8.0364542880058583</v>
      </c>
      <c r="AA46" s="57">
        <f t="shared" si="41"/>
        <v>5.2700860211471259E-2</v>
      </c>
      <c r="AB46" s="18">
        <f t="shared" si="42"/>
        <v>0.48415258749844647</v>
      </c>
      <c r="AC46" s="18">
        <f t="shared" si="43"/>
        <v>1.4371724103433055</v>
      </c>
      <c r="AE46" s="18">
        <f t="shared" si="44"/>
        <v>0.48414205442694397</v>
      </c>
      <c r="AF46" s="18">
        <f t="shared" si="36"/>
        <v>1.437188043933991</v>
      </c>
    </row>
    <row r="47" spans="1:32" x14ac:dyDescent="0.3">
      <c r="A47">
        <v>26</v>
      </c>
      <c r="D47">
        <v>203.77156489999999</v>
      </c>
      <c r="E47" s="104">
        <f t="shared" si="4"/>
        <v>203.77156489999999</v>
      </c>
      <c r="F47" s="13">
        <f t="shared" si="30"/>
        <v>1.3987701857142856</v>
      </c>
      <c r="G47" s="17">
        <f t="shared" si="31"/>
        <v>0.6992126785041094</v>
      </c>
      <c r="H47" s="17">
        <v>0.69741311796446015</v>
      </c>
      <c r="I47" s="18">
        <f t="shared" si="28"/>
        <v>2.5803365226361461E-3</v>
      </c>
      <c r="J47" s="54">
        <f t="shared" si="37"/>
        <v>1.4625446053205744E-5</v>
      </c>
      <c r="K47" s="21">
        <f t="shared" si="38"/>
        <v>5.0485781497702472E-3</v>
      </c>
      <c r="N47" s="102">
        <v>243927981</v>
      </c>
      <c r="O47" s="19">
        <f t="shared" si="32"/>
        <v>1935936.357142857</v>
      </c>
      <c r="S47" s="19">
        <v>243929109</v>
      </c>
      <c r="T47" s="21">
        <f t="shared" si="33"/>
        <v>-4.6242943477483865E-6</v>
      </c>
      <c r="U47" s="19">
        <f t="shared" si="39"/>
        <v>188</v>
      </c>
      <c r="V47" s="56">
        <f t="shared" si="40"/>
        <v>7.7071928865758129E-7</v>
      </c>
      <c r="W47" s="18">
        <f t="shared" si="34"/>
        <v>108.35263399919394</v>
      </c>
      <c r="X47" s="14">
        <v>108.36032932970505</v>
      </c>
      <c r="Y47" s="21">
        <f t="shared" si="35"/>
        <v>-7.101612332403905E-5</v>
      </c>
      <c r="Z47" s="52">
        <f t="shared" si="29"/>
        <v>8.0362243223300087</v>
      </c>
      <c r="AA47" s="57">
        <f t="shared" si="41"/>
        <v>5.2697147550494552E-2</v>
      </c>
      <c r="AB47" s="18">
        <f t="shared" si="42"/>
        <v>0.48416803219815424</v>
      </c>
      <c r="AC47" s="18">
        <f t="shared" si="43"/>
        <v>1.4371494876472077</v>
      </c>
      <c r="AE47" s="18">
        <f t="shared" si="44"/>
        <v>0.48415749864537538</v>
      </c>
      <c r="AF47" s="18">
        <f t="shared" si="36"/>
        <v>1.437165121204143</v>
      </c>
    </row>
    <row r="48" spans="1:32" x14ac:dyDescent="0.3">
      <c r="A48">
        <v>27</v>
      </c>
      <c r="D48">
        <v>203.7615649</v>
      </c>
      <c r="E48" s="104">
        <f t="shared" si="4"/>
        <v>203.7615649</v>
      </c>
      <c r="F48" s="13">
        <f t="shared" si="30"/>
        <v>1.3987506162426615</v>
      </c>
      <c r="G48" s="17">
        <f t="shared" si="31"/>
        <v>0.6992024516280031</v>
      </c>
      <c r="H48" s="17">
        <v>0.69741311796446015</v>
      </c>
      <c r="I48" s="18">
        <f t="shared" si="28"/>
        <v>2.5656725080902918E-3</v>
      </c>
      <c r="J48" s="54">
        <f t="shared" si="37"/>
        <v>1.4626487768297607E-5</v>
      </c>
      <c r="K48" s="21">
        <f t="shared" si="38"/>
        <v>5.0197466940054255E-3</v>
      </c>
      <c r="N48" s="102">
        <v>243927793</v>
      </c>
      <c r="O48" s="19">
        <f t="shared" si="32"/>
        <v>1935934.865079365</v>
      </c>
      <c r="S48" s="19">
        <v>243929109</v>
      </c>
      <c r="T48" s="21">
        <f t="shared" si="33"/>
        <v>-5.3950100723731173E-6</v>
      </c>
      <c r="U48" s="19">
        <f t="shared" si="39"/>
        <v>188</v>
      </c>
      <c r="V48" s="56">
        <f t="shared" si="40"/>
        <v>7.7071988266626098E-7</v>
      </c>
      <c r="W48" s="18">
        <f t="shared" si="34"/>
        <v>108.35113271220602</v>
      </c>
      <c r="X48" s="14">
        <v>108.36032932970505</v>
      </c>
      <c r="Y48" s="21">
        <f t="shared" si="35"/>
        <v>-8.4870704582732509E-5</v>
      </c>
      <c r="Z48" s="52">
        <f t="shared" si="29"/>
        <v>8.035994353290695</v>
      </c>
      <c r="AA48" s="57">
        <f t="shared" si="41"/>
        <v>5.2693435011566411E-2</v>
      </c>
      <c r="AB48" s="18">
        <f t="shared" si="42"/>
        <v>0.48418347751027896</v>
      </c>
      <c r="AC48" s="18">
        <f t="shared" si="43"/>
        <v>1.4371265651390455</v>
      </c>
      <c r="AE48" s="18">
        <f t="shared" si="44"/>
        <v>0.48417294347467232</v>
      </c>
      <c r="AF48" s="18">
        <f t="shared" si="36"/>
        <v>1.4371421986644941</v>
      </c>
    </row>
    <row r="49" spans="1:32" x14ac:dyDescent="0.3">
      <c r="A49">
        <v>28</v>
      </c>
      <c r="D49">
        <v>203.75156490000001</v>
      </c>
      <c r="E49" s="104">
        <f t="shared" si="4"/>
        <v>203.75156490000001</v>
      </c>
      <c r="F49" s="13">
        <f t="shared" si="30"/>
        <v>1.3987310467710372</v>
      </c>
      <c r="G49" s="17">
        <f t="shared" si="31"/>
        <v>0.69919222417304983</v>
      </c>
      <c r="H49" s="17">
        <v>0.69741311796446015</v>
      </c>
      <c r="I49" s="18">
        <f t="shared" si="28"/>
        <v>2.5510076635529219E-3</v>
      </c>
      <c r="J49" s="54">
        <f t="shared" si="37"/>
        <v>1.4627529597268162E-5</v>
      </c>
      <c r="K49" s="21">
        <f t="shared" si="38"/>
        <v>4.9909152219511999E-3</v>
      </c>
      <c r="N49" s="102">
        <v>243927605</v>
      </c>
      <c r="O49" s="19">
        <f t="shared" si="32"/>
        <v>1935933.3730158729</v>
      </c>
      <c r="S49" s="19">
        <v>243929109</v>
      </c>
      <c r="T49" s="21">
        <f t="shared" si="33"/>
        <v>-6.1657257969978481E-6</v>
      </c>
      <c r="U49" s="19">
        <f t="shared" si="39"/>
        <v>188</v>
      </c>
      <c r="V49" s="56">
        <f t="shared" si="40"/>
        <v>7.7072047667585631E-7</v>
      </c>
      <c r="W49" s="18">
        <f t="shared" si="34"/>
        <v>108.34963133320349</v>
      </c>
      <c r="X49" s="14">
        <v>108.36032932970505</v>
      </c>
      <c r="Y49" s="21">
        <f t="shared" si="35"/>
        <v>-9.8726134995511612E-5</v>
      </c>
      <c r="Z49" s="52">
        <f t="shared" si="29"/>
        <v>8.0357643808876169</v>
      </c>
      <c r="AA49" s="57">
        <f t="shared" si="41"/>
        <v>5.2689722591284044E-2</v>
      </c>
      <c r="AB49" s="18">
        <f t="shared" si="42"/>
        <v>0.48419892343659365</v>
      </c>
      <c r="AC49" s="18">
        <f t="shared" si="43"/>
        <v>1.43710364281623</v>
      </c>
      <c r="AE49" s="18">
        <f t="shared" si="44"/>
        <v>0.48418838893018418</v>
      </c>
      <c r="AF49" s="18">
        <f t="shared" si="36"/>
        <v>1.4371192762923082</v>
      </c>
    </row>
    <row r="50" spans="1:32" x14ac:dyDescent="0.3">
      <c r="A50">
        <v>29</v>
      </c>
      <c r="D50">
        <v>203.74156489999999</v>
      </c>
      <c r="E50" s="104">
        <f t="shared" si="4"/>
        <v>203.74156489999999</v>
      </c>
      <c r="F50" s="13">
        <f t="shared" si="30"/>
        <v>1.3987114772994129</v>
      </c>
      <c r="G50" s="17">
        <f t="shared" si="31"/>
        <v>0.69918199613920051</v>
      </c>
      <c r="H50" s="17">
        <v>0.69741311796446015</v>
      </c>
      <c r="I50" s="18">
        <f t="shared" si="28"/>
        <v>2.5363419889536747E-3</v>
      </c>
      <c r="J50" s="54">
        <f t="shared" si="37"/>
        <v>1.4628571539014501E-5</v>
      </c>
      <c r="K50" s="21">
        <f t="shared" si="38"/>
        <v>4.9620837335725317E-3</v>
      </c>
      <c r="N50" s="102">
        <v>243927417</v>
      </c>
      <c r="O50" s="19">
        <f t="shared" si="32"/>
        <v>1935931.8809523811</v>
      </c>
      <c r="S50" s="19">
        <v>243929109</v>
      </c>
      <c r="T50" s="21">
        <f t="shared" si="33"/>
        <v>-6.9364415216225789E-6</v>
      </c>
      <c r="U50" s="19">
        <f t="shared" si="39"/>
        <v>188</v>
      </c>
      <c r="V50" s="56">
        <f t="shared" si="40"/>
        <v>7.7072107068636729E-7</v>
      </c>
      <c r="W50" s="18">
        <f t="shared" si="34"/>
        <v>108.34812986217852</v>
      </c>
      <c r="X50" s="14">
        <v>108.36032932970505</v>
      </c>
      <c r="Y50" s="21">
        <f t="shared" si="35"/>
        <v>-1.1258241463450578E-4</v>
      </c>
      <c r="Z50" s="52">
        <f t="shared" si="29"/>
        <v>8.035534405120492</v>
      </c>
      <c r="AA50" s="57">
        <f t="shared" si="41"/>
        <v>5.2686010293681022E-2</v>
      </c>
      <c r="AB50" s="18">
        <f t="shared" si="42"/>
        <v>0.48421436997506984</v>
      </c>
      <c r="AC50" s="18">
        <f t="shared" si="43"/>
        <v>1.4370807206818152</v>
      </c>
      <c r="AE50" s="18">
        <f t="shared" si="44"/>
        <v>0.48420383499411762</v>
      </c>
      <c r="AF50" s="18">
        <f t="shared" si="36"/>
        <v>1.4370963541140358</v>
      </c>
    </row>
    <row r="51" spans="1:32" x14ac:dyDescent="0.3">
      <c r="A51">
        <v>30</v>
      </c>
      <c r="D51">
        <v>203.7315649</v>
      </c>
      <c r="E51" s="104">
        <f t="shared" si="4"/>
        <v>203.7315649</v>
      </c>
      <c r="F51" s="13">
        <f t="shared" si="30"/>
        <v>1.3986919078277886</v>
      </c>
      <c r="G51" s="17">
        <f t="shared" si="31"/>
        <v>0.69917176752640564</v>
      </c>
      <c r="H51" s="17">
        <v>0.69741311796446015</v>
      </c>
      <c r="I51" s="18">
        <f t="shared" si="28"/>
        <v>2.5216754842215501E-3</v>
      </c>
      <c r="J51" s="54">
        <f t="shared" si="37"/>
        <v>1.4629613594180363E-5</v>
      </c>
      <c r="K51" s="21">
        <f t="shared" si="38"/>
        <v>4.9332522288331494E-3</v>
      </c>
      <c r="N51" s="102">
        <v>243927229</v>
      </c>
      <c r="O51" s="19">
        <f t="shared" si="32"/>
        <v>1935930.388888889</v>
      </c>
      <c r="S51" s="19">
        <v>243929109</v>
      </c>
      <c r="T51" s="21">
        <f t="shared" si="33"/>
        <v>-7.7071572462473097E-6</v>
      </c>
      <c r="U51" s="19">
        <f t="shared" si="39"/>
        <v>188</v>
      </c>
      <c r="V51" s="56">
        <f t="shared" si="40"/>
        <v>7.707216646977939E-7</v>
      </c>
      <c r="W51" s="18">
        <f t="shared" si="34"/>
        <v>108.34662829912331</v>
      </c>
      <c r="X51" s="14">
        <v>108.36032932970505</v>
      </c>
      <c r="Y51" s="21">
        <f t="shared" si="35"/>
        <v>-1.2643954357184446E-4</v>
      </c>
      <c r="Z51" s="52">
        <f t="shared" si="29"/>
        <v>8.0353044259890325</v>
      </c>
      <c r="AA51" s="57">
        <f t="shared" si="41"/>
        <v>5.2682298116498834E-2</v>
      </c>
      <c r="AB51" s="18">
        <f t="shared" si="42"/>
        <v>0.48422981712689522</v>
      </c>
      <c r="AC51" s="18">
        <f t="shared" si="43"/>
        <v>1.4370577987340816</v>
      </c>
      <c r="AE51" s="18">
        <f t="shared" si="44"/>
        <v>0.48421928165505901</v>
      </c>
      <c r="AF51" s="18">
        <f t="shared" si="36"/>
        <v>1.4370734321466563</v>
      </c>
    </row>
    <row r="52" spans="1:32" x14ac:dyDescent="0.3">
      <c r="A52">
        <v>31</v>
      </c>
      <c r="D52">
        <v>203.7215649</v>
      </c>
      <c r="E52" s="104">
        <f t="shared" si="4"/>
        <v>203.7215649</v>
      </c>
      <c r="F52" s="13">
        <f t="shared" si="30"/>
        <v>1.3986723383561643</v>
      </c>
      <c r="G52" s="17">
        <f t="shared" si="31"/>
        <v>0.6991615383346157</v>
      </c>
      <c r="H52" s="17">
        <v>0.69741311796446015</v>
      </c>
      <c r="I52" s="18">
        <f t="shared" si="28"/>
        <v>2.507008149285549E-3</v>
      </c>
      <c r="J52" s="54">
        <f t="shared" si="37"/>
        <v>1.4630655762774349E-5</v>
      </c>
      <c r="K52" s="21">
        <f t="shared" si="38"/>
        <v>4.9044207076967888E-3</v>
      </c>
      <c r="N52" s="102">
        <v>243927041</v>
      </c>
      <c r="O52" s="19">
        <f t="shared" si="32"/>
        <v>1935928.8968253969</v>
      </c>
      <c r="S52" s="19">
        <v>243929109</v>
      </c>
      <c r="T52" s="21">
        <f t="shared" si="33"/>
        <v>-8.4778729708720413E-6</v>
      </c>
      <c r="U52" s="19">
        <f t="shared" si="39"/>
        <v>188</v>
      </c>
      <c r="V52" s="56">
        <f t="shared" si="40"/>
        <v>7.7072225871013616E-7</v>
      </c>
      <c r="W52" s="18">
        <f t="shared" si="34"/>
        <v>108.3451266440299</v>
      </c>
      <c r="X52" s="14">
        <v>108.36032932970505</v>
      </c>
      <c r="Y52" s="21">
        <f t="shared" si="35"/>
        <v>-1.402975218808374E-4</v>
      </c>
      <c r="Z52" s="52">
        <f t="shared" si="29"/>
        <v>8.0350744434929453</v>
      </c>
      <c r="AA52" s="57">
        <f t="shared" si="41"/>
        <v>5.2678586059767114E-2</v>
      </c>
      <c r="AB52" s="18">
        <f t="shared" si="42"/>
        <v>0.48424526489208791</v>
      </c>
      <c r="AC52" s="18">
        <f t="shared" si="43"/>
        <v>1.4370348769730454</v>
      </c>
      <c r="AE52" s="18">
        <f t="shared" si="44"/>
        <v>0.48423472894283676</v>
      </c>
      <c r="AF52" s="18">
        <f t="shared" si="36"/>
        <v>1.4370505103459483</v>
      </c>
    </row>
    <row r="53" spans="1:32" x14ac:dyDescent="0.3">
      <c r="D53">
        <v>203.71156489999998</v>
      </c>
    </row>
    <row r="54" spans="1:32" x14ac:dyDescent="0.3">
      <c r="D54">
        <v>203.70156489999999</v>
      </c>
    </row>
    <row r="55" spans="1:32" x14ac:dyDescent="0.3">
      <c r="D55">
        <v>203.6915649</v>
      </c>
    </row>
    <row r="56" spans="1:32" x14ac:dyDescent="0.3">
      <c r="D56">
        <v>203.68156489999998</v>
      </c>
    </row>
    <row r="57" spans="1:32" x14ac:dyDescent="0.3">
      <c r="D57">
        <v>203.67156489999999</v>
      </c>
    </row>
    <row r="58" spans="1:32" x14ac:dyDescent="0.3">
      <c r="D58">
        <v>203.6615649</v>
      </c>
    </row>
    <row r="59" spans="1:32" x14ac:dyDescent="0.3">
      <c r="D59">
        <v>203.65156490000001</v>
      </c>
    </row>
    <row r="60" spans="1:32" x14ac:dyDescent="0.3">
      <c r="D60">
        <v>203.64156489999999</v>
      </c>
    </row>
    <row r="61" spans="1:32" x14ac:dyDescent="0.3">
      <c r="D61">
        <v>203.6315649</v>
      </c>
    </row>
    <row r="62" spans="1:32" x14ac:dyDescent="0.3">
      <c r="D62">
        <v>203.62156490000001</v>
      </c>
    </row>
  </sheetData>
  <mergeCells count="5">
    <mergeCell ref="AE1:AF1"/>
    <mergeCell ref="AA1:AD1"/>
    <mergeCell ref="AG1:AJ1"/>
    <mergeCell ref="AA21:AD21"/>
    <mergeCell ref="AE21:AF21"/>
  </mergeCells>
  <phoneticPr fontId="1" type="noConversion"/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7"/>
  <sheetViews>
    <sheetView zoomScale="85" zoomScaleNormal="85" workbookViewId="0">
      <selection activeCell="K13" sqref="K13"/>
    </sheetView>
  </sheetViews>
  <sheetFormatPr defaultRowHeight="14" x14ac:dyDescent="0.3"/>
  <sheetData>
    <row r="1" spans="1:24" x14ac:dyDescent="0.3">
      <c r="B1" t="s">
        <v>169</v>
      </c>
    </row>
    <row r="2" spans="1:24" x14ac:dyDescent="0.3">
      <c r="A2" t="s">
        <v>167</v>
      </c>
      <c r="B2" t="s">
        <v>166</v>
      </c>
      <c r="C2" t="s">
        <v>157</v>
      </c>
      <c r="E2" t="s">
        <v>166</v>
      </c>
      <c r="F2" t="s">
        <v>157</v>
      </c>
    </row>
    <row r="3" spans="1:24" x14ac:dyDescent="0.3">
      <c r="A3" t="s">
        <v>168</v>
      </c>
      <c r="B3">
        <v>-1300</v>
      </c>
      <c r="C3">
        <v>243.92967300000001</v>
      </c>
      <c r="H3">
        <v>-1700</v>
      </c>
      <c r="I3">
        <v>243.932492</v>
      </c>
      <c r="K3">
        <v>-2200</v>
      </c>
    </row>
    <row r="4" spans="1:24" x14ac:dyDescent="0.3">
      <c r="B4">
        <v>-1400</v>
      </c>
      <c r="C4">
        <v>243.928921</v>
      </c>
      <c r="H4">
        <v>-1800</v>
      </c>
      <c r="I4">
        <v>243.93042500000001</v>
      </c>
    </row>
    <row r="5" spans="1:24" x14ac:dyDescent="0.3">
      <c r="B5">
        <v>-1600</v>
      </c>
      <c r="C5">
        <v>243.92779300000001</v>
      </c>
      <c r="H5">
        <v>-1900</v>
      </c>
      <c r="I5">
        <v>243.92779300000001</v>
      </c>
    </row>
    <row r="6" spans="1:24" x14ac:dyDescent="0.3">
      <c r="B6">
        <v>-1700</v>
      </c>
      <c r="C6">
        <v>243.92553799999999</v>
      </c>
      <c r="H6">
        <v>-2000</v>
      </c>
      <c r="I6">
        <v>243.92469800000001</v>
      </c>
    </row>
    <row r="7" spans="1:24" x14ac:dyDescent="0.3">
      <c r="B7">
        <v>-1800</v>
      </c>
      <c r="C7">
        <v>243.92252999999999</v>
      </c>
      <c r="H7">
        <v>-2100</v>
      </c>
      <c r="I7">
        <v>243.92121399999999</v>
      </c>
    </row>
    <row r="8" spans="1:24" x14ac:dyDescent="0.3">
      <c r="B8">
        <v>-1900</v>
      </c>
      <c r="C8">
        <v>243.91877099999999</v>
      </c>
      <c r="H8">
        <v>-2200</v>
      </c>
      <c r="I8">
        <v>243.91801899999999</v>
      </c>
    </row>
    <row r="9" spans="1:24" x14ac:dyDescent="0.3">
      <c r="B9">
        <v>-2000</v>
      </c>
      <c r="C9">
        <v>243.91483500000001</v>
      </c>
      <c r="H9">
        <v>-2300</v>
      </c>
      <c r="I9">
        <v>243.91482300000001</v>
      </c>
    </row>
    <row r="10" spans="1:24" x14ac:dyDescent="0.3">
      <c r="B10">
        <v>-2100</v>
      </c>
      <c r="C10">
        <v>243.910312</v>
      </c>
      <c r="H10">
        <v>-2400</v>
      </c>
      <c r="W10">
        <v>-0.35624305000000001</v>
      </c>
      <c r="X10">
        <f>W10*1.016</f>
        <v>-0.3619429388</v>
      </c>
    </row>
    <row r="11" spans="1:24" x14ac:dyDescent="0.3">
      <c r="B11">
        <v>-2200</v>
      </c>
      <c r="C11">
        <v>243.90617700000001</v>
      </c>
      <c r="H11">
        <v>-1700</v>
      </c>
      <c r="I11">
        <v>243.928189</v>
      </c>
    </row>
    <row r="12" spans="1:24" x14ac:dyDescent="0.3">
      <c r="B12">
        <v>-2300</v>
      </c>
      <c r="C12">
        <v>243.90222900000001</v>
      </c>
      <c r="H12">
        <v>-1600</v>
      </c>
      <c r="I12">
        <v>243.930049</v>
      </c>
    </row>
    <row r="13" spans="1:24" x14ac:dyDescent="0.3">
      <c r="B13">
        <v>-2400</v>
      </c>
      <c r="C13">
        <v>243.897718</v>
      </c>
      <c r="H13">
        <v>-1500</v>
      </c>
      <c r="I13">
        <v>243.93024700000001</v>
      </c>
    </row>
    <row r="14" spans="1:24" x14ac:dyDescent="0.3">
      <c r="B14">
        <v>-2500</v>
      </c>
      <c r="H14">
        <v>-1400</v>
      </c>
      <c r="I14">
        <v>243.92986099999999</v>
      </c>
    </row>
    <row r="15" spans="1:24" x14ac:dyDescent="0.3">
      <c r="B15">
        <v>-1700</v>
      </c>
      <c r="C15">
        <v>243.92518200000001</v>
      </c>
      <c r="H15">
        <v>-1300</v>
      </c>
      <c r="I15">
        <v>243.92910900000001</v>
      </c>
    </row>
    <row r="16" spans="1:24" x14ac:dyDescent="0.3">
      <c r="B16">
        <v>-1600</v>
      </c>
      <c r="C16">
        <v>243.927605</v>
      </c>
      <c r="E16">
        <v>-400</v>
      </c>
      <c r="H16">
        <v>-1200</v>
      </c>
      <c r="I16">
        <v>243.92618899999999</v>
      </c>
    </row>
    <row r="17" spans="2:9" x14ac:dyDescent="0.3">
      <c r="B17">
        <v>-1500</v>
      </c>
      <c r="C17">
        <v>243.92854500000001</v>
      </c>
      <c r="H17">
        <v>-1100</v>
      </c>
      <c r="I17">
        <v>243.92796100000001</v>
      </c>
    </row>
    <row r="18" spans="2:9" x14ac:dyDescent="0.3">
      <c r="B18">
        <v>-1400</v>
      </c>
      <c r="C18">
        <v>243.92929699999999</v>
      </c>
      <c r="E18">
        <v>-200</v>
      </c>
      <c r="H18">
        <v>-1000</v>
      </c>
      <c r="I18">
        <v>243.928189</v>
      </c>
    </row>
    <row r="19" spans="2:9" x14ac:dyDescent="0.3">
      <c r="B19">
        <v>-1300</v>
      </c>
      <c r="C19">
        <v>243.92967300000001</v>
      </c>
      <c r="E19">
        <v>-100</v>
      </c>
      <c r="H19">
        <v>-900</v>
      </c>
      <c r="I19">
        <v>243.92854500000001</v>
      </c>
    </row>
    <row r="20" spans="2:9" x14ac:dyDescent="0.3">
      <c r="B20">
        <v>-1200</v>
      </c>
      <c r="C20">
        <v>243.92967300000001</v>
      </c>
      <c r="E20">
        <v>0</v>
      </c>
      <c r="H20">
        <v>-800</v>
      </c>
      <c r="I20">
        <v>243.92873299999999</v>
      </c>
    </row>
    <row r="21" spans="2:9" x14ac:dyDescent="0.3">
      <c r="B21">
        <v>-1100</v>
      </c>
      <c r="C21">
        <v>243.93023700000001</v>
      </c>
      <c r="E21">
        <v>100</v>
      </c>
      <c r="H21">
        <v>-700</v>
      </c>
      <c r="I21">
        <v>243.92835700000001</v>
      </c>
    </row>
    <row r="22" spans="2:9" x14ac:dyDescent="0.3">
      <c r="B22">
        <v>-1000</v>
      </c>
      <c r="C22">
        <v>243.931365</v>
      </c>
      <c r="H22">
        <v>-600</v>
      </c>
      <c r="I22">
        <v>243.926289</v>
      </c>
    </row>
    <row r="23" spans="2:9" x14ac:dyDescent="0.3">
      <c r="B23">
        <v>-900</v>
      </c>
      <c r="C23">
        <v>243.93268</v>
      </c>
      <c r="H23">
        <v>-500</v>
      </c>
      <c r="I23">
        <v>243.922718</v>
      </c>
    </row>
    <row r="24" spans="2:9" x14ac:dyDescent="0.3">
      <c r="B24">
        <v>-800</v>
      </c>
      <c r="C24">
        <v>243.933808</v>
      </c>
      <c r="H24">
        <v>-400</v>
      </c>
    </row>
    <row r="25" spans="2:9" x14ac:dyDescent="0.3">
      <c r="B25">
        <v>-700</v>
      </c>
      <c r="C25">
        <v>243.934372</v>
      </c>
    </row>
    <row r="26" spans="2:9" x14ac:dyDescent="0.3">
      <c r="B26">
        <v>-600</v>
      </c>
      <c r="C26">
        <v>243.933808</v>
      </c>
      <c r="E26">
        <v>243.928169</v>
      </c>
    </row>
    <row r="27" spans="2:9" x14ac:dyDescent="0.3">
      <c r="B27">
        <v>-500</v>
      </c>
      <c r="C27">
        <v>243.93174099999999</v>
      </c>
    </row>
  </sheetData>
  <phoneticPr fontId="1" type="noConversion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2"/>
  <sheetViews>
    <sheetView topLeftCell="A14" zoomScale="55" zoomScaleNormal="55" workbookViewId="0">
      <selection activeCell="E49" sqref="E49"/>
    </sheetView>
  </sheetViews>
  <sheetFormatPr defaultRowHeight="14" x14ac:dyDescent="0.3"/>
  <cols>
    <col min="1" max="1" width="8.6640625" style="1"/>
    <col min="2" max="3" width="10.9140625" style="1" customWidth="1"/>
    <col min="4" max="15" width="8.6640625" style="1"/>
  </cols>
  <sheetData>
    <row r="1" spans="1:19" x14ac:dyDescent="0.3">
      <c r="A1" s="16"/>
      <c r="B1" s="16"/>
      <c r="C1" s="16"/>
      <c r="D1" s="81">
        <v>1</v>
      </c>
      <c r="E1" s="81">
        <v>2</v>
      </c>
      <c r="F1" s="81">
        <v>3</v>
      </c>
      <c r="G1" s="81">
        <v>4</v>
      </c>
      <c r="H1" s="81">
        <v>5</v>
      </c>
      <c r="I1" s="81">
        <v>6</v>
      </c>
      <c r="J1" s="81">
        <v>7</v>
      </c>
      <c r="K1" s="81">
        <v>8</v>
      </c>
      <c r="L1" s="81">
        <v>9</v>
      </c>
      <c r="M1" s="81">
        <v>10</v>
      </c>
      <c r="N1" s="81">
        <v>11</v>
      </c>
      <c r="O1" s="81">
        <v>12</v>
      </c>
    </row>
    <row r="2" spans="1:19" x14ac:dyDescent="0.3">
      <c r="A2" s="16"/>
      <c r="B2" s="16"/>
      <c r="C2" s="97"/>
      <c r="D2" s="113" t="s">
        <v>149</v>
      </c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5"/>
    </row>
    <row r="3" spans="1:19" x14ac:dyDescent="0.3">
      <c r="A3" s="16" t="s">
        <v>145</v>
      </c>
      <c r="B3" s="16" t="s">
        <v>147</v>
      </c>
      <c r="C3" t="s">
        <v>151</v>
      </c>
      <c r="D3" s="16">
        <v>5.9101654846335601</v>
      </c>
      <c r="E3" s="16">
        <v>16.312056737588598</v>
      </c>
      <c r="F3" s="16">
        <v>19.385342789598099</v>
      </c>
      <c r="G3" s="16">
        <v>34.751773049645301</v>
      </c>
      <c r="H3" s="16">
        <v>37.825059101654801</v>
      </c>
      <c r="I3" s="16">
        <v>47.990543735224499</v>
      </c>
      <c r="J3" s="16">
        <v>60.047281323877002</v>
      </c>
      <c r="K3" s="16">
        <v>70.449172576832098</v>
      </c>
      <c r="L3" s="16">
        <v>73.522458628841605</v>
      </c>
      <c r="M3" s="16">
        <v>88.8888888888888</v>
      </c>
      <c r="N3" s="16">
        <v>91.962174940898294</v>
      </c>
      <c r="O3" s="16">
        <v>102.127659574468</v>
      </c>
      <c r="P3" t="s">
        <v>14</v>
      </c>
      <c r="R3" t="s">
        <v>150</v>
      </c>
    </row>
    <row r="4" spans="1:19" x14ac:dyDescent="0.3">
      <c r="A4" s="16">
        <v>185.65</v>
      </c>
      <c r="B4" s="16">
        <v>108.31293583627473</v>
      </c>
      <c r="C4">
        <v>154672.28650025101</v>
      </c>
      <c r="D4" s="95">
        <v>-7.5000000000000098</v>
      </c>
      <c r="E4" s="95">
        <v>22.499999999999901</v>
      </c>
      <c r="F4" s="95">
        <v>35.399999999999899</v>
      </c>
      <c r="G4" s="95">
        <v>31.1999999999999</v>
      </c>
      <c r="H4" s="95">
        <v>-1.50000000000001</v>
      </c>
      <c r="I4" s="95">
        <v>-6</v>
      </c>
      <c r="J4" s="95">
        <v>-28.2</v>
      </c>
      <c r="K4" s="95">
        <v>14.999999999999901</v>
      </c>
      <c r="L4" s="95">
        <v>53.999999999999901</v>
      </c>
      <c r="M4" s="95">
        <v>29.099999999999898</v>
      </c>
      <c r="N4" s="95">
        <v>18.599999999999898</v>
      </c>
      <c r="O4" s="95">
        <v>-22.2</v>
      </c>
      <c r="P4" s="96">
        <v>108.4</v>
      </c>
      <c r="Q4" s="96">
        <v>-60</v>
      </c>
      <c r="R4" s="96">
        <v>108.3</v>
      </c>
      <c r="S4" s="96">
        <v>0</v>
      </c>
    </row>
    <row r="5" spans="1:19" x14ac:dyDescent="0.3">
      <c r="A5" s="16">
        <v>185.80000000000004</v>
      </c>
      <c r="B5" s="16">
        <v>108.33616414580314</v>
      </c>
      <c r="C5">
        <v>146592.94002865301</v>
      </c>
      <c r="D5" s="95">
        <v>-3.6</v>
      </c>
      <c r="E5" s="95">
        <v>19.499999999999901</v>
      </c>
      <c r="F5" s="95">
        <v>24.899999999999899</v>
      </c>
      <c r="G5" s="95">
        <v>22.1999999999999</v>
      </c>
      <c r="H5" s="95">
        <v>-5.0999999999999996</v>
      </c>
      <c r="I5" s="95">
        <v>-1.80000000000001</v>
      </c>
      <c r="J5" s="95">
        <v>-28.2</v>
      </c>
      <c r="K5" s="95">
        <v>15.5999999999999</v>
      </c>
      <c r="L5" s="95">
        <v>40.499999999999901</v>
      </c>
      <c r="M5" s="95">
        <v>22.1999999999999</v>
      </c>
      <c r="N5" s="95">
        <v>16.499999999999901</v>
      </c>
      <c r="O5" s="95">
        <v>-18.599999999999898</v>
      </c>
      <c r="P5" s="96">
        <v>108.4</v>
      </c>
      <c r="Q5" s="96">
        <v>60</v>
      </c>
      <c r="R5" s="96">
        <v>108.57</v>
      </c>
      <c r="S5" s="96">
        <v>0</v>
      </c>
    </row>
    <row r="6" spans="1:19" x14ac:dyDescent="0.3">
      <c r="A6" s="16">
        <v>186.00000000000009</v>
      </c>
      <c r="B6" s="16">
        <v>108.36868417893868</v>
      </c>
      <c r="C6">
        <v>109322.15067859599</v>
      </c>
      <c r="D6" s="95">
        <v>2.0999999999999899</v>
      </c>
      <c r="E6" s="95">
        <v>13.799999999999899</v>
      </c>
      <c r="F6" s="95">
        <v>11.399999999999901</v>
      </c>
      <c r="G6" s="95">
        <v>7.1999999999999797</v>
      </c>
      <c r="H6" s="95">
        <v>-9.9</v>
      </c>
      <c r="I6" s="95">
        <v>5.0999999999999801</v>
      </c>
      <c r="J6" s="95">
        <v>-18</v>
      </c>
      <c r="K6" s="95">
        <v>7.7999999999999901</v>
      </c>
      <c r="L6" s="95">
        <v>26.399999999999899</v>
      </c>
      <c r="M6" s="95">
        <v>8.9999999999999893</v>
      </c>
      <c r="N6" s="95">
        <v>10.499999999999901</v>
      </c>
      <c r="O6" s="95">
        <v>-12</v>
      </c>
    </row>
    <row r="7" spans="1:19" x14ac:dyDescent="0.3">
      <c r="A7" s="16">
        <v>186.20000000000013</v>
      </c>
      <c r="B7" s="16">
        <v>108.4023570372908</v>
      </c>
      <c r="C7">
        <v>95493.216074858603</v>
      </c>
      <c r="D7" s="95">
        <v>8.3999999999999897</v>
      </c>
      <c r="E7" s="95">
        <v>8.3999999999999897</v>
      </c>
      <c r="F7" s="95">
        <v>-4.5</v>
      </c>
      <c r="G7" s="95">
        <v>-8.4</v>
      </c>
      <c r="H7" s="95">
        <v>-14.4</v>
      </c>
      <c r="I7" s="95">
        <v>13.1999999999999</v>
      </c>
      <c r="J7" s="95">
        <v>-11.1</v>
      </c>
      <c r="K7" s="95">
        <v>3.2999999999999798</v>
      </c>
      <c r="L7" s="95">
        <v>10.1999999999999</v>
      </c>
      <c r="M7" s="95">
        <v>-5.4</v>
      </c>
      <c r="N7" s="95">
        <v>4.7999999999999803</v>
      </c>
      <c r="O7" s="95">
        <v>-4.5</v>
      </c>
    </row>
    <row r="8" spans="1:19" x14ac:dyDescent="0.3">
      <c r="A8" s="16">
        <v>186.40000000000018</v>
      </c>
      <c r="B8" s="16">
        <v>108.4358240253424</v>
      </c>
      <c r="C8">
        <v>116975.89797566801</v>
      </c>
      <c r="D8" s="95">
        <v>15.299999999999899</v>
      </c>
      <c r="E8" s="95">
        <v>2.99999999999998</v>
      </c>
      <c r="F8" s="95">
        <v>-19.799999999999901</v>
      </c>
      <c r="G8" s="95">
        <v>-23.4</v>
      </c>
      <c r="H8" s="95">
        <v>-19.2</v>
      </c>
      <c r="I8" s="95">
        <v>21.599999999999898</v>
      </c>
      <c r="J8" s="95">
        <v>-4.7999999999999901</v>
      </c>
      <c r="K8" s="95">
        <v>-0.30000000000001098</v>
      </c>
      <c r="L8" s="95">
        <v>-5.7</v>
      </c>
      <c r="M8" s="95">
        <v>-18.599999999999898</v>
      </c>
      <c r="N8" s="95">
        <v>-0.30000000000001098</v>
      </c>
      <c r="O8" s="95">
        <v>2.6999999999999802</v>
      </c>
    </row>
    <row r="9" spans="1:19" x14ac:dyDescent="0.3">
      <c r="A9" s="16">
        <v>186.60000000000022</v>
      </c>
      <c r="B9" s="16">
        <v>108.46854107558954</v>
      </c>
      <c r="C9">
        <v>107122.12735605599</v>
      </c>
      <c r="D9" s="95">
        <v>20.6999999999999</v>
      </c>
      <c r="E9" s="95">
        <v>-1.80000000000001</v>
      </c>
      <c r="F9" s="95">
        <v>-31.799999999999901</v>
      </c>
      <c r="G9" s="95">
        <v>-36</v>
      </c>
      <c r="H9" s="95">
        <v>-23.1</v>
      </c>
      <c r="I9" s="95">
        <v>28.1999999999999</v>
      </c>
      <c r="J9" s="95">
        <v>-1.4210854715202001E-14</v>
      </c>
      <c r="K9" s="95">
        <v>-4.2</v>
      </c>
      <c r="L9" s="95">
        <v>-18.899999999999999</v>
      </c>
      <c r="M9" s="95">
        <v>-30</v>
      </c>
      <c r="N9" s="95">
        <v>-5.4</v>
      </c>
      <c r="O9" s="95">
        <v>8.3999999999999897</v>
      </c>
    </row>
    <row r="10" spans="1:19" x14ac:dyDescent="0.3">
      <c r="A10" s="16">
        <v>186.80000000000027</v>
      </c>
      <c r="B10" s="16">
        <v>108.50263569130351</v>
      </c>
      <c r="C10">
        <v>128634.373543277</v>
      </c>
      <c r="D10" s="95">
        <v>26.399999999999899</v>
      </c>
      <c r="E10" s="95">
        <v>-6.9000000000000199</v>
      </c>
      <c r="F10" s="95">
        <v>-45.599999999999902</v>
      </c>
      <c r="G10" s="95">
        <v>-48.899999999999899</v>
      </c>
      <c r="H10" s="95">
        <v>-27</v>
      </c>
      <c r="I10" s="95">
        <v>35.699999999999903</v>
      </c>
      <c r="J10" s="95">
        <v>6.2999999999999803</v>
      </c>
      <c r="K10" s="95">
        <v>-9.9</v>
      </c>
      <c r="L10" s="95">
        <v>-34.799999999999997</v>
      </c>
      <c r="M10" s="95">
        <v>-42.9</v>
      </c>
      <c r="N10" s="95">
        <v>-9.6</v>
      </c>
      <c r="O10" s="95">
        <v>15.5999999999999</v>
      </c>
    </row>
    <row r="11" spans="1:19" x14ac:dyDescent="0.3">
      <c r="A11" s="16">
        <v>187.00000000000031</v>
      </c>
      <c r="B11" s="16">
        <v>108.54059878805529</v>
      </c>
      <c r="C11">
        <v>770186.80884932401</v>
      </c>
      <c r="D11" s="95">
        <v>-13.5</v>
      </c>
      <c r="E11" s="95">
        <v>2.99999999999998</v>
      </c>
      <c r="F11" s="95">
        <v>30.599999999999898</v>
      </c>
      <c r="G11" s="95">
        <v>10.799999999999899</v>
      </c>
      <c r="H11" s="95">
        <v>2.99999999999998</v>
      </c>
      <c r="I11" s="95">
        <v>16.799999999999901</v>
      </c>
      <c r="J11" s="95">
        <v>-3.6</v>
      </c>
      <c r="K11" s="95">
        <v>-48</v>
      </c>
      <c r="L11" s="95">
        <v>0.59999999999999398</v>
      </c>
      <c r="M11" s="95">
        <v>-32.700000000000003</v>
      </c>
      <c r="N11" s="95">
        <v>3.5999999999999899</v>
      </c>
      <c r="O11" s="95">
        <v>13.1999999999999</v>
      </c>
    </row>
    <row r="12" spans="1:19" x14ac:dyDescent="0.3">
      <c r="A12" s="16">
        <v>187.10000000000034</v>
      </c>
      <c r="B12" s="16">
        <v>108.56022981876026</v>
      </c>
      <c r="C12">
        <v>8320551.1558418404</v>
      </c>
      <c r="D12" s="95">
        <v>-13.2</v>
      </c>
      <c r="E12" s="95">
        <v>3.2999999999999798</v>
      </c>
      <c r="F12" s="95">
        <v>25.799999999999901</v>
      </c>
      <c r="G12" s="95">
        <v>5.3999999999999897</v>
      </c>
      <c r="H12" s="95">
        <v>1.49999999999998</v>
      </c>
      <c r="I12" s="95">
        <v>17.099999999999898</v>
      </c>
      <c r="J12" s="95">
        <v>-4.2</v>
      </c>
      <c r="K12" s="95">
        <v>-50.699999999999903</v>
      </c>
      <c r="L12" s="95">
        <v>-1.80000000000001</v>
      </c>
      <c r="M12" s="95">
        <v>-33.599999999999902</v>
      </c>
      <c r="N12" s="95">
        <v>1.19999999999998</v>
      </c>
      <c r="O12" s="95">
        <v>13.1999999999999</v>
      </c>
    </row>
  </sheetData>
  <sortState ref="A1:O12">
    <sortCondition ref="A1:A12"/>
  </sortState>
  <mergeCells count="1">
    <mergeCell ref="D2:O2"/>
  </mergeCells>
  <phoneticPr fontId="1" type="noConversion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1"/>
  <sheetViews>
    <sheetView zoomScale="70" zoomScaleNormal="70" workbookViewId="0">
      <selection activeCell="H19" sqref="H19"/>
    </sheetView>
  </sheetViews>
  <sheetFormatPr defaultRowHeight="14" x14ac:dyDescent="0.3"/>
  <cols>
    <col min="1" max="2" width="6.75" customWidth="1"/>
    <col min="3" max="3" width="5.75" customWidth="1"/>
    <col min="4" max="4" width="5.58203125" customWidth="1"/>
    <col min="5" max="5" width="16" customWidth="1"/>
    <col min="6" max="6" width="10.5" customWidth="1"/>
    <col min="7" max="7" width="9.33203125" customWidth="1"/>
    <col min="8" max="12" width="9.33203125" style="5" customWidth="1"/>
    <col min="13" max="13" width="13.33203125" style="1" bestFit="1" customWidth="1"/>
    <col min="14" max="15" width="8.4140625" customWidth="1"/>
    <col min="16" max="17" width="10.75" customWidth="1"/>
    <col min="18" max="18" width="9.6640625" customWidth="1"/>
    <col min="19" max="19" width="7.33203125" style="1" customWidth="1"/>
    <col min="20" max="20" width="12.5" bestFit="1" customWidth="1"/>
    <col min="22" max="22" width="8.6640625" customWidth="1"/>
    <col min="24" max="24" width="13.33203125" bestFit="1" customWidth="1"/>
  </cols>
  <sheetData>
    <row r="1" spans="1:27" s="2" customFormat="1" ht="58" customHeight="1" x14ac:dyDescent="0.3">
      <c r="A1" s="75"/>
      <c r="B1" s="75" t="s">
        <v>67</v>
      </c>
      <c r="C1" s="76" t="s">
        <v>54</v>
      </c>
      <c r="D1" s="75" t="s">
        <v>9</v>
      </c>
      <c r="E1" s="76" t="s">
        <v>69</v>
      </c>
      <c r="F1" s="76" t="s">
        <v>55</v>
      </c>
      <c r="G1" s="75" t="s">
        <v>8</v>
      </c>
      <c r="H1" s="13" t="s">
        <v>61</v>
      </c>
      <c r="I1" s="80" t="s">
        <v>62</v>
      </c>
      <c r="J1" s="80" t="s">
        <v>64</v>
      </c>
      <c r="K1" s="80" t="s">
        <v>63</v>
      </c>
      <c r="L1" s="80" t="s">
        <v>65</v>
      </c>
      <c r="M1" s="77" t="s">
        <v>74</v>
      </c>
      <c r="N1" s="76" t="s">
        <v>57</v>
      </c>
      <c r="O1" s="76" t="s">
        <v>60</v>
      </c>
      <c r="P1" s="79" t="s">
        <v>59</v>
      </c>
      <c r="Q1" s="76" t="s">
        <v>58</v>
      </c>
      <c r="R1" s="78" t="s">
        <v>56</v>
      </c>
      <c r="S1" s="77" t="s">
        <v>68</v>
      </c>
      <c r="U1" s="75" t="s">
        <v>70</v>
      </c>
      <c r="V1" s="75" t="s">
        <v>73</v>
      </c>
      <c r="W1" s="75" t="s">
        <v>75</v>
      </c>
      <c r="X1" s="77" t="str">
        <f t="shared" ref="X1:X7" si="0">M1</f>
        <v>frequency [Hz]</v>
      </c>
      <c r="Y1" s="75" t="s">
        <v>71</v>
      </c>
      <c r="Z1" s="75" t="s">
        <v>72</v>
      </c>
      <c r="AA1" s="77" t="s">
        <v>68</v>
      </c>
    </row>
    <row r="2" spans="1:27" x14ac:dyDescent="0.3">
      <c r="A2" s="14" t="s">
        <v>52</v>
      </c>
      <c r="B2" s="14">
        <v>205</v>
      </c>
      <c r="C2" s="14">
        <v>300</v>
      </c>
      <c r="D2" s="14">
        <v>1.395</v>
      </c>
      <c r="E2" s="14">
        <v>33</v>
      </c>
      <c r="F2" s="14">
        <f t="shared" ref="F2:F7" si="1">B2*938000</f>
        <v>192290000</v>
      </c>
      <c r="G2" s="20">
        <f t="shared" ref="G2:G7" si="2">E2/F2</f>
        <v>1.7161578865255603E-7</v>
      </c>
      <c r="H2" s="18">
        <v>7.64595</v>
      </c>
      <c r="I2" s="18">
        <v>20.9025</v>
      </c>
      <c r="J2" s="18">
        <v>108.4</v>
      </c>
      <c r="K2" s="18">
        <f t="shared" ref="K2:K7" si="3">J2/I2*100</f>
        <v>518.59825379739266</v>
      </c>
      <c r="L2" s="81">
        <v>127</v>
      </c>
      <c r="M2" s="16">
        <f t="shared" ref="M2:M7" si="4">L2*1/(K2*0.000000001)</f>
        <v>244890913.28413281</v>
      </c>
      <c r="N2" s="16">
        <f t="shared" ref="N2:N7" si="5">1/D2/D2*G2*M2</f>
        <v>21.596406632546426</v>
      </c>
      <c r="O2" s="20">
        <v>1.0000000000000001E-5</v>
      </c>
      <c r="P2" s="20">
        <v>3.5999999999999999E-3</v>
      </c>
      <c r="Q2" s="20">
        <f t="shared" ref="Q2:Q7" si="6">1/(O2*P2)/D2/D2/2.35</f>
        <v>6074089.9881898407</v>
      </c>
      <c r="R2" s="16">
        <f>P2*O2*M2</f>
        <v>8.8160728782287823</v>
      </c>
      <c r="S2" s="16">
        <f t="shared" ref="S2:S7" si="7">N2/R2</f>
        <v>2.4496628976240169</v>
      </c>
      <c r="U2" s="14" t="str">
        <f t="shared" ref="U2:U7" si="8">A2</f>
        <v>205Tl</v>
      </c>
      <c r="V2" s="14">
        <f t="shared" ref="V2:V7" si="9">C2</f>
        <v>300</v>
      </c>
      <c r="W2" s="14">
        <f t="shared" ref="W2:W7" si="10">E2</f>
        <v>33</v>
      </c>
      <c r="X2" s="16">
        <f t="shared" si="0"/>
        <v>244890913.28413281</v>
      </c>
      <c r="Y2" s="16">
        <f t="shared" ref="Y2:Y7" si="11">N2</f>
        <v>21.596406632546426</v>
      </c>
      <c r="Z2" s="16">
        <f t="shared" ref="Z2:AA7" si="12">R2</f>
        <v>8.8160728782287823</v>
      </c>
      <c r="AA2" s="16">
        <f t="shared" si="12"/>
        <v>2.4496628976240169</v>
      </c>
    </row>
    <row r="3" spans="1:27" x14ac:dyDescent="0.3">
      <c r="A3" s="14" t="s">
        <v>52</v>
      </c>
      <c r="B3" s="14">
        <v>205</v>
      </c>
      <c r="C3" s="14">
        <v>300</v>
      </c>
      <c r="D3" s="14">
        <v>1.395</v>
      </c>
      <c r="E3" s="14">
        <v>33</v>
      </c>
      <c r="F3" s="14">
        <f t="shared" si="1"/>
        <v>192290000</v>
      </c>
      <c r="G3" s="20">
        <f t="shared" si="2"/>
        <v>1.7161578865255603E-7</v>
      </c>
      <c r="H3" s="18">
        <v>7.64595</v>
      </c>
      <c r="I3" s="18">
        <v>20.9025</v>
      </c>
      <c r="J3" s="18">
        <v>108.4</v>
      </c>
      <c r="K3" s="18">
        <f t="shared" si="3"/>
        <v>518.59825379739266</v>
      </c>
      <c r="L3" s="81">
        <v>213</v>
      </c>
      <c r="M3" s="16">
        <f t="shared" si="4"/>
        <v>410722555.35055345</v>
      </c>
      <c r="N3" s="16">
        <f t="shared" si="5"/>
        <v>36.220744982144794</v>
      </c>
      <c r="O3" s="20">
        <v>1.0000000000000001E-5</v>
      </c>
      <c r="P3" s="20">
        <v>3.5999999999999999E-3</v>
      </c>
      <c r="Q3" s="20">
        <f t="shared" si="6"/>
        <v>6074089.9881898407</v>
      </c>
      <c r="R3" s="16">
        <f t="shared" ref="R3:R5" si="13">P3*O3*M3</f>
        <v>14.786011992619926</v>
      </c>
      <c r="S3" s="16">
        <f t="shared" si="7"/>
        <v>2.4496628976240169</v>
      </c>
      <c r="U3" s="14" t="str">
        <f t="shared" si="8"/>
        <v>205Tl</v>
      </c>
      <c r="V3" s="14">
        <f t="shared" si="9"/>
        <v>300</v>
      </c>
      <c r="W3" s="14">
        <f t="shared" si="10"/>
        <v>33</v>
      </c>
      <c r="X3" s="16">
        <f t="shared" si="0"/>
        <v>410722555.35055345</v>
      </c>
      <c r="Y3" s="16">
        <f t="shared" si="11"/>
        <v>36.220744982144794</v>
      </c>
      <c r="Z3" s="16">
        <f t="shared" si="12"/>
        <v>14.786011992619926</v>
      </c>
      <c r="AA3" s="16">
        <f t="shared" si="12"/>
        <v>2.4496628976240169</v>
      </c>
    </row>
    <row r="4" spans="1:27" x14ac:dyDescent="0.3">
      <c r="A4" s="14" t="s">
        <v>53</v>
      </c>
      <c r="B4" s="14">
        <v>163</v>
      </c>
      <c r="C4" s="14">
        <v>47</v>
      </c>
      <c r="D4" s="14">
        <v>1.395</v>
      </c>
      <c r="E4" s="14">
        <v>49.837000000000003</v>
      </c>
      <c r="F4" s="14">
        <f t="shared" si="1"/>
        <v>152894000</v>
      </c>
      <c r="G4" s="20">
        <f t="shared" si="2"/>
        <v>3.2595785315316498E-7</v>
      </c>
      <c r="H4" s="18">
        <v>7.45878</v>
      </c>
      <c r="I4" s="18">
        <v>20.9025</v>
      </c>
      <c r="J4" s="18">
        <v>108.4</v>
      </c>
      <c r="K4" s="18">
        <f t="shared" si="3"/>
        <v>518.59825379739266</v>
      </c>
      <c r="L4" s="81">
        <v>127</v>
      </c>
      <c r="M4" s="16">
        <f t="shared" si="4"/>
        <v>244890913.28413281</v>
      </c>
      <c r="N4" s="16">
        <f t="shared" si="5"/>
        <v>41.019060058742213</v>
      </c>
      <c r="O4" s="20">
        <v>1.0000000000000001E-5</v>
      </c>
      <c r="P4" s="20">
        <v>3.5999999999999999E-3</v>
      </c>
      <c r="Q4" s="20">
        <f t="shared" si="6"/>
        <v>6074089.9881898407</v>
      </c>
      <c r="R4" s="16">
        <f t="shared" si="13"/>
        <v>8.8160728782287823</v>
      </c>
      <c r="S4" s="16">
        <f t="shared" si="7"/>
        <v>4.6527587311623106</v>
      </c>
      <c r="U4" s="14" t="str">
        <f t="shared" si="8"/>
        <v>163Dy</v>
      </c>
      <c r="V4" s="14">
        <f t="shared" si="9"/>
        <v>47</v>
      </c>
      <c r="W4" s="14">
        <f t="shared" si="10"/>
        <v>49.837000000000003</v>
      </c>
      <c r="X4" s="16">
        <f t="shared" si="0"/>
        <v>244890913.28413281</v>
      </c>
      <c r="Y4" s="16">
        <f t="shared" si="11"/>
        <v>41.019060058742213</v>
      </c>
      <c r="Z4" s="16">
        <f t="shared" si="12"/>
        <v>8.8160728782287823</v>
      </c>
      <c r="AA4" s="16">
        <f t="shared" si="12"/>
        <v>4.6527587311623106</v>
      </c>
    </row>
    <row r="5" spans="1:27" x14ac:dyDescent="0.3">
      <c r="A5" s="14" t="s">
        <v>53</v>
      </c>
      <c r="B5" s="14">
        <v>163</v>
      </c>
      <c r="C5" s="14">
        <v>47</v>
      </c>
      <c r="D5" s="14">
        <v>1.395</v>
      </c>
      <c r="E5" s="14">
        <v>49.837000000000003</v>
      </c>
      <c r="F5" s="14">
        <f t="shared" si="1"/>
        <v>152894000</v>
      </c>
      <c r="G5" s="20">
        <f t="shared" si="2"/>
        <v>3.2595785315316498E-7</v>
      </c>
      <c r="H5" s="18">
        <v>7.64595</v>
      </c>
      <c r="I5" s="18">
        <v>20.9025</v>
      </c>
      <c r="J5" s="18">
        <v>108.4</v>
      </c>
      <c r="K5" s="18">
        <f t="shared" si="3"/>
        <v>518.59825379739266</v>
      </c>
      <c r="L5" s="81">
        <v>213</v>
      </c>
      <c r="M5" s="16">
        <f t="shared" si="4"/>
        <v>410722555.35055345</v>
      </c>
      <c r="N5" s="16">
        <f t="shared" si="5"/>
        <v>68.795746397733012</v>
      </c>
      <c r="O5" s="20">
        <v>1.0000000000000001E-5</v>
      </c>
      <c r="P5" s="20">
        <v>3.5999999999999999E-3</v>
      </c>
      <c r="Q5" s="20">
        <f t="shared" si="6"/>
        <v>6074089.9881898407</v>
      </c>
      <c r="R5" s="16">
        <f t="shared" si="13"/>
        <v>14.786011992619926</v>
      </c>
      <c r="S5" s="16">
        <f t="shared" si="7"/>
        <v>4.6527587311623115</v>
      </c>
      <c r="U5" s="14" t="str">
        <f t="shared" si="8"/>
        <v>163Dy</v>
      </c>
      <c r="V5" s="14">
        <f t="shared" si="9"/>
        <v>47</v>
      </c>
      <c r="W5" s="14">
        <f t="shared" si="10"/>
        <v>49.837000000000003</v>
      </c>
      <c r="X5" s="16">
        <f t="shared" si="0"/>
        <v>410722555.35055345</v>
      </c>
      <c r="Y5" s="16">
        <f t="shared" si="11"/>
        <v>68.795746397733012</v>
      </c>
      <c r="Z5" s="16">
        <f t="shared" si="12"/>
        <v>14.786011992619926</v>
      </c>
      <c r="AA5" s="16">
        <f t="shared" si="12"/>
        <v>4.6527587311623115</v>
      </c>
    </row>
    <row r="6" spans="1:27" x14ac:dyDescent="0.3">
      <c r="A6" s="14" t="s">
        <v>66</v>
      </c>
      <c r="B6" s="14">
        <v>187</v>
      </c>
      <c r="C6" s="14">
        <f>32.9*365</f>
        <v>12008.5</v>
      </c>
      <c r="D6" s="14">
        <v>1.395</v>
      </c>
      <c r="E6" s="14">
        <v>63.22</v>
      </c>
      <c r="F6" s="14">
        <f t="shared" si="1"/>
        <v>175406000</v>
      </c>
      <c r="G6" s="20">
        <f t="shared" si="2"/>
        <v>3.6042096621552283E-7</v>
      </c>
      <c r="H6" s="18">
        <v>7.5316900000000002</v>
      </c>
      <c r="I6" s="18">
        <v>20.9025</v>
      </c>
      <c r="J6" s="18">
        <v>108.4</v>
      </c>
      <c r="K6" s="18">
        <f t="shared" si="3"/>
        <v>518.59825379739266</v>
      </c>
      <c r="L6" s="81">
        <v>127</v>
      </c>
      <c r="M6" s="16">
        <f t="shared" si="4"/>
        <v>244890913.28413281</v>
      </c>
      <c r="N6" s="16">
        <f t="shared" si="5"/>
        <v>45.35595358912088</v>
      </c>
      <c r="O6" s="20">
        <v>1.0000000000000001E-5</v>
      </c>
      <c r="P6" s="20">
        <v>3.5999999999999999E-3</v>
      </c>
      <c r="Q6" s="20">
        <f t="shared" si="6"/>
        <v>6074089.9881898407</v>
      </c>
      <c r="R6" s="16">
        <f t="shared" ref="R6:R7" si="14">P6*O6*M6</f>
        <v>8.8160728782287823</v>
      </c>
      <c r="S6" s="16">
        <f t="shared" si="7"/>
        <v>5.144689048695029</v>
      </c>
      <c r="U6" s="14" t="str">
        <f t="shared" si="8"/>
        <v>187Re</v>
      </c>
      <c r="V6" s="14">
        <f t="shared" si="9"/>
        <v>12008.5</v>
      </c>
      <c r="W6" s="14">
        <f t="shared" si="10"/>
        <v>63.22</v>
      </c>
      <c r="X6" s="16">
        <f t="shared" si="0"/>
        <v>244890913.28413281</v>
      </c>
      <c r="Y6" s="16">
        <f t="shared" si="11"/>
        <v>45.35595358912088</v>
      </c>
      <c r="Z6" s="16">
        <f t="shared" si="12"/>
        <v>8.8160728782287823</v>
      </c>
      <c r="AA6" s="16">
        <f t="shared" si="12"/>
        <v>5.144689048695029</v>
      </c>
    </row>
    <row r="7" spans="1:27" x14ac:dyDescent="0.3">
      <c r="A7" s="14" t="s">
        <v>66</v>
      </c>
      <c r="B7" s="14">
        <v>187</v>
      </c>
      <c r="C7" s="14">
        <f>32.9*365</f>
        <v>12008.5</v>
      </c>
      <c r="D7" s="14">
        <v>1.395</v>
      </c>
      <c r="E7" s="14">
        <v>63.22</v>
      </c>
      <c r="F7" s="14">
        <f t="shared" si="1"/>
        <v>175406000</v>
      </c>
      <c r="G7" s="20">
        <f t="shared" si="2"/>
        <v>3.6042096621552283E-7</v>
      </c>
      <c r="H7" s="18">
        <v>7.5316900000000002</v>
      </c>
      <c r="I7" s="18">
        <v>20.9025</v>
      </c>
      <c r="J7" s="18">
        <v>108.4</v>
      </c>
      <c r="K7" s="18">
        <f t="shared" si="3"/>
        <v>518.59825379739266</v>
      </c>
      <c r="L7" s="81">
        <v>213</v>
      </c>
      <c r="M7" s="16">
        <f t="shared" si="4"/>
        <v>410722555.35055345</v>
      </c>
      <c r="N7" s="16">
        <f t="shared" si="5"/>
        <v>76.069433972305092</v>
      </c>
      <c r="O7" s="20">
        <v>1.0000000000000001E-5</v>
      </c>
      <c r="P7" s="20">
        <v>3.5999999999999999E-3</v>
      </c>
      <c r="Q7" s="20">
        <f t="shared" si="6"/>
        <v>6074089.9881898407</v>
      </c>
      <c r="R7" s="16">
        <f t="shared" si="14"/>
        <v>14.786011992619926</v>
      </c>
      <c r="S7" s="16">
        <f t="shared" si="7"/>
        <v>5.144689048695029</v>
      </c>
      <c r="U7" s="14" t="str">
        <f t="shared" si="8"/>
        <v>187Re</v>
      </c>
      <c r="V7" s="14">
        <f t="shared" si="9"/>
        <v>12008.5</v>
      </c>
      <c r="W7" s="14">
        <f t="shared" si="10"/>
        <v>63.22</v>
      </c>
      <c r="X7" s="16">
        <f t="shared" si="0"/>
        <v>410722555.35055345</v>
      </c>
      <c r="Y7" s="16">
        <f t="shared" si="11"/>
        <v>76.069433972305092</v>
      </c>
      <c r="Z7" s="16">
        <f t="shared" si="12"/>
        <v>14.786011992619926</v>
      </c>
      <c r="AA7" s="16">
        <f t="shared" si="12"/>
        <v>5.144689048695029</v>
      </c>
    </row>
    <row r="9" spans="1:27" x14ac:dyDescent="0.3">
      <c r="A9" s="14" t="s">
        <v>52</v>
      </c>
      <c r="B9" s="14">
        <v>205</v>
      </c>
      <c r="C9" s="14">
        <v>300</v>
      </c>
      <c r="D9" s="14">
        <v>1.395</v>
      </c>
      <c r="E9" s="14">
        <v>33</v>
      </c>
      <c r="F9" s="14">
        <f t="shared" ref="F9:F14" si="15">B9*938000</f>
        <v>192290000</v>
      </c>
      <c r="G9" s="20">
        <f t="shared" ref="G9:G14" si="16">E9/F9</f>
        <v>1.7161578865255603E-7</v>
      </c>
      <c r="H9" s="18">
        <v>7.64595</v>
      </c>
      <c r="I9" s="18">
        <v>20.9025</v>
      </c>
      <c r="J9" s="18">
        <v>108.4</v>
      </c>
      <c r="K9" s="18">
        <f t="shared" ref="K9:K14" si="17">J9/I9*100</f>
        <v>518.59825379739266</v>
      </c>
      <c r="L9" s="81">
        <v>127</v>
      </c>
      <c r="M9" s="16">
        <f t="shared" ref="M9:M14" si="18">L9*1/(K9*0.000000001)</f>
        <v>244890913.28413281</v>
      </c>
      <c r="N9" s="16">
        <f t="shared" ref="N9:N14" si="19">1/D9/D9*G9*M9</f>
        <v>21.596406632546426</v>
      </c>
      <c r="O9" s="20">
        <v>1.0000000000000001E-5</v>
      </c>
      <c r="P9" s="20">
        <v>2.5000000000000001E-3</v>
      </c>
      <c r="Q9" s="20">
        <f t="shared" ref="Q9:Q14" si="20">1/(O9*P9)/D9/D9/2.35</f>
        <v>8746689.5829933733</v>
      </c>
      <c r="R9" s="16">
        <f>P9*O9*M9</f>
        <v>6.1222728321033211</v>
      </c>
      <c r="S9" s="16">
        <f t="shared" ref="S9:S14" si="21">N9/R9</f>
        <v>3.5275145725785846</v>
      </c>
      <c r="U9" s="14" t="str">
        <f t="shared" ref="U9:U14" si="22">A9</f>
        <v>205Tl</v>
      </c>
      <c r="V9" s="14">
        <f t="shared" ref="V9:V14" si="23">C9</f>
        <v>300</v>
      </c>
      <c r="W9" s="14">
        <f t="shared" ref="W9:W14" si="24">E9</f>
        <v>33</v>
      </c>
      <c r="X9" s="16">
        <f t="shared" ref="X9:Y14" si="25">M9</f>
        <v>244890913.28413281</v>
      </c>
      <c r="Y9" s="16">
        <f t="shared" si="25"/>
        <v>21.596406632546426</v>
      </c>
      <c r="Z9" s="16">
        <f t="shared" ref="Z9:AA14" si="26">R9</f>
        <v>6.1222728321033211</v>
      </c>
      <c r="AA9" s="16">
        <f t="shared" si="26"/>
        <v>3.5275145725785846</v>
      </c>
    </row>
    <row r="10" spans="1:27" x14ac:dyDescent="0.3">
      <c r="A10" s="14" t="s">
        <v>52</v>
      </c>
      <c r="B10" s="14">
        <v>205</v>
      </c>
      <c r="C10" s="14">
        <v>300</v>
      </c>
      <c r="D10" s="14">
        <v>1.395</v>
      </c>
      <c r="E10" s="14">
        <v>33</v>
      </c>
      <c r="F10" s="14">
        <f t="shared" si="15"/>
        <v>192290000</v>
      </c>
      <c r="G10" s="20">
        <f t="shared" si="16"/>
        <v>1.7161578865255603E-7</v>
      </c>
      <c r="H10" s="18">
        <v>7.64595</v>
      </c>
      <c r="I10" s="18">
        <v>20.9025</v>
      </c>
      <c r="J10" s="18">
        <v>108.4</v>
      </c>
      <c r="K10" s="18">
        <f t="shared" si="17"/>
        <v>518.59825379739266</v>
      </c>
      <c r="L10" s="81">
        <v>213</v>
      </c>
      <c r="M10" s="16">
        <f t="shared" si="18"/>
        <v>410722555.35055345</v>
      </c>
      <c r="N10" s="16">
        <f t="shared" si="19"/>
        <v>36.220744982144794</v>
      </c>
      <c r="O10" s="20">
        <v>1.0000000000000001E-5</v>
      </c>
      <c r="P10" s="20">
        <v>2.5000000000000001E-3</v>
      </c>
      <c r="Q10" s="20">
        <f t="shared" si="20"/>
        <v>8746689.5829933733</v>
      </c>
      <c r="R10" s="16">
        <f t="shared" ref="R10:R14" si="27">P10*O10*M10</f>
        <v>10.268063883763837</v>
      </c>
      <c r="S10" s="16">
        <f t="shared" si="21"/>
        <v>3.5275145725785846</v>
      </c>
      <c r="U10" s="14" t="str">
        <f t="shared" si="22"/>
        <v>205Tl</v>
      </c>
      <c r="V10" s="14">
        <f t="shared" si="23"/>
        <v>300</v>
      </c>
      <c r="W10" s="14">
        <f t="shared" si="24"/>
        <v>33</v>
      </c>
      <c r="X10" s="16">
        <f t="shared" si="25"/>
        <v>410722555.35055345</v>
      </c>
      <c r="Y10" s="16">
        <f t="shared" si="25"/>
        <v>36.220744982144794</v>
      </c>
      <c r="Z10" s="16">
        <f t="shared" si="26"/>
        <v>10.268063883763837</v>
      </c>
      <c r="AA10" s="16">
        <f t="shared" si="26"/>
        <v>3.5275145725785846</v>
      </c>
    </row>
    <row r="11" spans="1:27" x14ac:dyDescent="0.3">
      <c r="A11" s="14" t="s">
        <v>53</v>
      </c>
      <c r="B11" s="14">
        <v>163</v>
      </c>
      <c r="C11" s="14">
        <v>47</v>
      </c>
      <c r="D11" s="14">
        <v>1.395</v>
      </c>
      <c r="E11" s="14">
        <v>49.837000000000003</v>
      </c>
      <c r="F11" s="14">
        <f t="shared" si="15"/>
        <v>152894000</v>
      </c>
      <c r="G11" s="20">
        <f t="shared" si="16"/>
        <v>3.2595785315316498E-7</v>
      </c>
      <c r="H11" s="18">
        <v>7.45878</v>
      </c>
      <c r="I11" s="18">
        <v>20.9025</v>
      </c>
      <c r="J11" s="18">
        <v>108.4</v>
      </c>
      <c r="K11" s="18">
        <f t="shared" si="17"/>
        <v>518.59825379739266</v>
      </c>
      <c r="L11" s="81">
        <v>127</v>
      </c>
      <c r="M11" s="16">
        <f t="shared" si="18"/>
        <v>244890913.28413281</v>
      </c>
      <c r="N11" s="16">
        <f t="shared" si="19"/>
        <v>41.019060058742213</v>
      </c>
      <c r="O11" s="20">
        <v>1.0000000000000001E-5</v>
      </c>
      <c r="P11" s="20">
        <v>2.5000000000000001E-3</v>
      </c>
      <c r="Q11" s="20">
        <f t="shared" si="20"/>
        <v>8746689.5829933733</v>
      </c>
      <c r="R11" s="16">
        <f t="shared" si="27"/>
        <v>6.1222728321033211</v>
      </c>
      <c r="S11" s="16">
        <f t="shared" si="21"/>
        <v>6.6999725728737278</v>
      </c>
      <c r="U11" s="14" t="str">
        <f t="shared" si="22"/>
        <v>163Dy</v>
      </c>
      <c r="V11" s="14">
        <f t="shared" si="23"/>
        <v>47</v>
      </c>
      <c r="W11" s="14">
        <f t="shared" si="24"/>
        <v>49.837000000000003</v>
      </c>
      <c r="X11" s="16">
        <f t="shared" si="25"/>
        <v>244890913.28413281</v>
      </c>
      <c r="Y11" s="16">
        <f t="shared" si="25"/>
        <v>41.019060058742213</v>
      </c>
      <c r="Z11" s="16">
        <f t="shared" si="26"/>
        <v>6.1222728321033211</v>
      </c>
      <c r="AA11" s="16">
        <f t="shared" si="26"/>
        <v>6.6999725728737278</v>
      </c>
    </row>
    <row r="12" spans="1:27" x14ac:dyDescent="0.3">
      <c r="A12" s="14" t="s">
        <v>53</v>
      </c>
      <c r="B12" s="14">
        <v>163</v>
      </c>
      <c r="C12" s="14">
        <v>47</v>
      </c>
      <c r="D12" s="14">
        <v>1.395</v>
      </c>
      <c r="E12" s="14">
        <v>49.837000000000003</v>
      </c>
      <c r="F12" s="14">
        <f t="shared" si="15"/>
        <v>152894000</v>
      </c>
      <c r="G12" s="20">
        <f t="shared" si="16"/>
        <v>3.2595785315316498E-7</v>
      </c>
      <c r="H12" s="18">
        <v>7.64595</v>
      </c>
      <c r="I12" s="18">
        <v>20.9025</v>
      </c>
      <c r="J12" s="18">
        <v>108.4</v>
      </c>
      <c r="K12" s="18">
        <f t="shared" si="17"/>
        <v>518.59825379739266</v>
      </c>
      <c r="L12" s="81">
        <v>213</v>
      </c>
      <c r="M12" s="16">
        <f t="shared" si="18"/>
        <v>410722555.35055345</v>
      </c>
      <c r="N12" s="16">
        <f t="shared" si="19"/>
        <v>68.795746397733012</v>
      </c>
      <c r="O12" s="20">
        <v>1.0000000000000001E-5</v>
      </c>
      <c r="P12" s="20">
        <v>2E-3</v>
      </c>
      <c r="Q12" s="20">
        <f t="shared" si="20"/>
        <v>10933361.978741717</v>
      </c>
      <c r="R12" s="16">
        <f t="shared" si="27"/>
        <v>8.2144511070110688</v>
      </c>
      <c r="S12" s="16">
        <f t="shared" si="21"/>
        <v>8.3749657160921629</v>
      </c>
      <c r="U12" s="14" t="str">
        <f t="shared" si="22"/>
        <v>163Dy</v>
      </c>
      <c r="V12" s="14">
        <f t="shared" si="23"/>
        <v>47</v>
      </c>
      <c r="W12" s="14">
        <f t="shared" si="24"/>
        <v>49.837000000000003</v>
      </c>
      <c r="X12" s="16">
        <f t="shared" si="25"/>
        <v>410722555.35055345</v>
      </c>
      <c r="Y12" s="16">
        <f t="shared" si="25"/>
        <v>68.795746397733012</v>
      </c>
      <c r="Z12" s="16">
        <f t="shared" si="26"/>
        <v>8.2144511070110688</v>
      </c>
      <c r="AA12" s="16">
        <f t="shared" si="26"/>
        <v>8.3749657160921629</v>
      </c>
    </row>
    <row r="13" spans="1:27" x14ac:dyDescent="0.3">
      <c r="A13" s="14" t="s">
        <v>66</v>
      </c>
      <c r="B13" s="14">
        <v>187</v>
      </c>
      <c r="C13" s="14">
        <f>32.9*365</f>
        <v>12008.5</v>
      </c>
      <c r="D13" s="14">
        <v>1.395</v>
      </c>
      <c r="E13" s="14">
        <v>63.22</v>
      </c>
      <c r="F13" s="14">
        <f t="shared" si="15"/>
        <v>175406000</v>
      </c>
      <c r="G13" s="20">
        <f t="shared" si="16"/>
        <v>3.6042096621552283E-7</v>
      </c>
      <c r="H13" s="18">
        <v>7.5316900000000002</v>
      </c>
      <c r="I13" s="18">
        <v>20.9025</v>
      </c>
      <c r="J13" s="18">
        <v>108.4</v>
      </c>
      <c r="K13" s="18">
        <f t="shared" si="17"/>
        <v>518.59825379739266</v>
      </c>
      <c r="L13" s="81">
        <v>127</v>
      </c>
      <c r="M13" s="16">
        <f t="shared" si="18"/>
        <v>244890913.28413281</v>
      </c>
      <c r="N13" s="16">
        <f t="shared" si="19"/>
        <v>45.35595358912088</v>
      </c>
      <c r="O13" s="20">
        <v>1.0000000000000001E-5</v>
      </c>
      <c r="P13" s="20">
        <v>2.5000000000000001E-3</v>
      </c>
      <c r="Q13" s="20">
        <f t="shared" si="20"/>
        <v>8746689.5829933733</v>
      </c>
      <c r="R13" s="16">
        <f t="shared" si="27"/>
        <v>6.1222728321033211</v>
      </c>
      <c r="S13" s="16">
        <f t="shared" si="21"/>
        <v>7.4083522301208413</v>
      </c>
      <c r="U13" s="14" t="str">
        <f t="shared" si="22"/>
        <v>187Re</v>
      </c>
      <c r="V13" s="14">
        <f t="shared" si="23"/>
        <v>12008.5</v>
      </c>
      <c r="W13" s="14">
        <f t="shared" si="24"/>
        <v>63.22</v>
      </c>
      <c r="X13" s="16">
        <f t="shared" si="25"/>
        <v>244890913.28413281</v>
      </c>
      <c r="Y13" s="16">
        <f t="shared" si="25"/>
        <v>45.35595358912088</v>
      </c>
      <c r="Z13" s="16">
        <f t="shared" si="26"/>
        <v>6.1222728321033211</v>
      </c>
      <c r="AA13" s="16">
        <f t="shared" si="26"/>
        <v>7.4083522301208413</v>
      </c>
    </row>
    <row r="14" spans="1:27" x14ac:dyDescent="0.3">
      <c r="A14" s="14" t="s">
        <v>66</v>
      </c>
      <c r="B14" s="14">
        <v>187</v>
      </c>
      <c r="C14" s="14">
        <f>32.9*365</f>
        <v>12008.5</v>
      </c>
      <c r="D14" s="14">
        <v>1.395</v>
      </c>
      <c r="E14" s="14">
        <v>63.22</v>
      </c>
      <c r="F14" s="14">
        <f t="shared" si="15"/>
        <v>175406000</v>
      </c>
      <c r="G14" s="20">
        <f t="shared" si="16"/>
        <v>3.6042096621552283E-7</v>
      </c>
      <c r="H14" s="18">
        <v>7.5316900000000002</v>
      </c>
      <c r="I14" s="18">
        <v>20.9025</v>
      </c>
      <c r="J14" s="18">
        <v>108.4</v>
      </c>
      <c r="K14" s="18">
        <f t="shared" si="17"/>
        <v>518.59825379739266</v>
      </c>
      <c r="L14" s="81">
        <v>213</v>
      </c>
      <c r="M14" s="16">
        <f t="shared" si="18"/>
        <v>410722555.35055345</v>
      </c>
      <c r="N14" s="16">
        <f t="shared" si="19"/>
        <v>76.069433972305092</v>
      </c>
      <c r="O14" s="20">
        <v>1.0000000000000001E-5</v>
      </c>
      <c r="P14" s="20">
        <v>2.5000000000000001E-3</v>
      </c>
      <c r="Q14" s="20">
        <f t="shared" si="20"/>
        <v>8746689.5829933733</v>
      </c>
      <c r="R14" s="16">
        <f t="shared" si="27"/>
        <v>10.268063883763837</v>
      </c>
      <c r="S14" s="16">
        <f t="shared" si="21"/>
        <v>7.4083522301208413</v>
      </c>
      <c r="U14" s="14" t="str">
        <f t="shared" si="22"/>
        <v>187Re</v>
      </c>
      <c r="V14" s="14">
        <f t="shared" si="23"/>
        <v>12008.5</v>
      </c>
      <c r="W14" s="14">
        <f t="shared" si="24"/>
        <v>63.22</v>
      </c>
      <c r="X14" s="16">
        <f t="shared" si="25"/>
        <v>410722555.35055345</v>
      </c>
      <c r="Y14" s="16">
        <f t="shared" si="25"/>
        <v>76.069433972305092</v>
      </c>
      <c r="Z14" s="16">
        <f t="shared" si="26"/>
        <v>10.268063883763837</v>
      </c>
      <c r="AA14" s="16">
        <f t="shared" si="26"/>
        <v>7.4083522301208413</v>
      </c>
    </row>
    <row r="15" spans="1:27" x14ac:dyDescent="0.3">
      <c r="P15" s="6"/>
    </row>
    <row r="16" spans="1:27" x14ac:dyDescent="0.3">
      <c r="A16" s="14" t="s">
        <v>52</v>
      </c>
      <c r="B16" s="14">
        <v>205</v>
      </c>
      <c r="C16" s="14">
        <v>300</v>
      </c>
      <c r="D16" s="14">
        <v>1.395</v>
      </c>
      <c r="E16" s="14">
        <v>33</v>
      </c>
      <c r="F16" s="14">
        <f t="shared" ref="F16:F21" si="28">B16*938000</f>
        <v>192290000</v>
      </c>
      <c r="G16" s="20">
        <f t="shared" ref="G16:G21" si="29">E16/F16</f>
        <v>1.7161578865255603E-7</v>
      </c>
      <c r="H16" s="18">
        <v>7.64595</v>
      </c>
      <c r="I16" s="18">
        <v>20.9025</v>
      </c>
      <c r="J16" s="18">
        <v>108.4</v>
      </c>
      <c r="K16" s="18">
        <f t="shared" ref="K16:K21" si="30">J16/I16*100</f>
        <v>518.59825379739266</v>
      </c>
      <c r="L16" s="81">
        <v>127</v>
      </c>
      <c r="M16" s="16">
        <f t="shared" ref="M16:M21" si="31">L16*1/(K16*0.000000001)</f>
        <v>244890913.28413281</v>
      </c>
      <c r="N16" s="16">
        <f t="shared" ref="N16:N21" si="32">1/D16/D16*G16*M16</f>
        <v>21.596406632546426</v>
      </c>
      <c r="O16" s="20">
        <v>1.0000000000000001E-5</v>
      </c>
      <c r="P16" s="20">
        <v>1E-3</v>
      </c>
      <c r="Q16" s="20">
        <f t="shared" ref="Q16:Q21" si="33">1/(O16*P16)/D16/D16/2.35</f>
        <v>21866723.957483433</v>
      </c>
      <c r="R16" s="16">
        <f>P16*O16*M16</f>
        <v>2.4489091328413282</v>
      </c>
      <c r="S16" s="16">
        <f t="shared" ref="S16:S21" si="34">N16/R16</f>
        <v>8.8187864314464619</v>
      </c>
      <c r="U16" s="14" t="str">
        <f t="shared" ref="U16:U21" si="35">A16</f>
        <v>205Tl</v>
      </c>
      <c r="V16" s="14">
        <f t="shared" ref="V16:V21" si="36">C16</f>
        <v>300</v>
      </c>
      <c r="W16" s="14">
        <f t="shared" ref="W16:W21" si="37">E16</f>
        <v>33</v>
      </c>
      <c r="X16" s="16">
        <f t="shared" ref="X16:Y21" si="38">M16</f>
        <v>244890913.28413281</v>
      </c>
      <c r="Y16" s="16">
        <f t="shared" si="38"/>
        <v>21.596406632546426</v>
      </c>
      <c r="Z16" s="16">
        <f t="shared" ref="Z16:AA21" si="39">R16</f>
        <v>2.4489091328413282</v>
      </c>
      <c r="AA16" s="16">
        <f t="shared" si="39"/>
        <v>8.8187864314464619</v>
      </c>
    </row>
    <row r="17" spans="1:27" x14ac:dyDescent="0.3">
      <c r="A17" s="14" t="s">
        <v>52</v>
      </c>
      <c r="B17" s="14">
        <v>205</v>
      </c>
      <c r="C17" s="14">
        <v>300</v>
      </c>
      <c r="D17" s="14">
        <v>1.395</v>
      </c>
      <c r="E17" s="14">
        <v>33</v>
      </c>
      <c r="F17" s="14">
        <f t="shared" si="28"/>
        <v>192290000</v>
      </c>
      <c r="G17" s="20">
        <f t="shared" si="29"/>
        <v>1.7161578865255603E-7</v>
      </c>
      <c r="H17" s="18">
        <v>7.64595</v>
      </c>
      <c r="I17" s="18">
        <v>20.9025</v>
      </c>
      <c r="J17" s="18">
        <v>108.4</v>
      </c>
      <c r="K17" s="18">
        <f t="shared" si="30"/>
        <v>518.59825379739266</v>
      </c>
      <c r="L17" s="81">
        <v>213</v>
      </c>
      <c r="M17" s="16">
        <f t="shared" si="31"/>
        <v>410722555.35055345</v>
      </c>
      <c r="N17" s="16">
        <f t="shared" si="32"/>
        <v>36.220744982144794</v>
      </c>
      <c r="O17" s="20">
        <v>1.0000000000000001E-5</v>
      </c>
      <c r="P17" s="20">
        <v>1E-3</v>
      </c>
      <c r="Q17" s="20">
        <f t="shared" si="33"/>
        <v>21866723.957483433</v>
      </c>
      <c r="R17" s="16">
        <f t="shared" ref="R17:R21" si="40">P17*O17*M17</f>
        <v>4.1072255535055344</v>
      </c>
      <c r="S17" s="16">
        <f t="shared" si="34"/>
        <v>8.8187864314464619</v>
      </c>
      <c r="U17" s="14" t="str">
        <f t="shared" si="35"/>
        <v>205Tl</v>
      </c>
      <c r="V17" s="14">
        <f t="shared" si="36"/>
        <v>300</v>
      </c>
      <c r="W17" s="14">
        <f t="shared" si="37"/>
        <v>33</v>
      </c>
      <c r="X17" s="16">
        <f t="shared" si="38"/>
        <v>410722555.35055345</v>
      </c>
      <c r="Y17" s="16">
        <f t="shared" si="38"/>
        <v>36.220744982144794</v>
      </c>
      <c r="Z17" s="16">
        <f t="shared" si="39"/>
        <v>4.1072255535055344</v>
      </c>
      <c r="AA17" s="16">
        <f t="shared" si="39"/>
        <v>8.8187864314464619</v>
      </c>
    </row>
    <row r="18" spans="1:27" x14ac:dyDescent="0.3">
      <c r="A18" s="14" t="s">
        <v>53</v>
      </c>
      <c r="B18" s="14">
        <v>163</v>
      </c>
      <c r="C18" s="14">
        <v>47</v>
      </c>
      <c r="D18" s="14">
        <v>1.395</v>
      </c>
      <c r="E18" s="14">
        <v>49.837000000000003</v>
      </c>
      <c r="F18" s="14">
        <f t="shared" si="28"/>
        <v>152894000</v>
      </c>
      <c r="G18" s="20">
        <f t="shared" si="29"/>
        <v>3.2595785315316498E-7</v>
      </c>
      <c r="H18" s="18">
        <v>7.45878</v>
      </c>
      <c r="I18" s="18">
        <v>20.9025</v>
      </c>
      <c r="J18" s="18">
        <v>108.4</v>
      </c>
      <c r="K18" s="18">
        <f t="shared" si="30"/>
        <v>518.59825379739266</v>
      </c>
      <c r="L18" s="81">
        <v>127</v>
      </c>
      <c r="M18" s="16">
        <f t="shared" si="31"/>
        <v>244890913.28413281</v>
      </c>
      <c r="N18" s="16">
        <f t="shared" si="32"/>
        <v>41.019060058742213</v>
      </c>
      <c r="O18" s="20">
        <v>1.0000000000000001E-5</v>
      </c>
      <c r="P18" s="20">
        <v>1E-3</v>
      </c>
      <c r="Q18" s="20">
        <f t="shared" si="33"/>
        <v>21866723.957483433</v>
      </c>
      <c r="R18" s="16">
        <f t="shared" si="40"/>
        <v>2.4489091328413282</v>
      </c>
      <c r="S18" s="16">
        <f t="shared" si="34"/>
        <v>16.749931432184322</v>
      </c>
      <c r="U18" s="14" t="str">
        <f t="shared" si="35"/>
        <v>163Dy</v>
      </c>
      <c r="V18" s="14">
        <f t="shared" si="36"/>
        <v>47</v>
      </c>
      <c r="W18" s="14">
        <f t="shared" si="37"/>
        <v>49.837000000000003</v>
      </c>
      <c r="X18" s="16">
        <f t="shared" si="38"/>
        <v>244890913.28413281</v>
      </c>
      <c r="Y18" s="16">
        <f t="shared" si="38"/>
        <v>41.019060058742213</v>
      </c>
      <c r="Z18" s="16">
        <f t="shared" si="39"/>
        <v>2.4489091328413282</v>
      </c>
      <c r="AA18" s="16">
        <f t="shared" si="39"/>
        <v>16.749931432184322</v>
      </c>
    </row>
    <row r="19" spans="1:27" x14ac:dyDescent="0.3">
      <c r="A19" s="14" t="s">
        <v>53</v>
      </c>
      <c r="B19" s="14">
        <v>163</v>
      </c>
      <c r="C19" s="14">
        <v>47</v>
      </c>
      <c r="D19" s="14">
        <v>1.395</v>
      </c>
      <c r="E19" s="14">
        <v>49.837000000000003</v>
      </c>
      <c r="F19" s="14">
        <f t="shared" si="28"/>
        <v>152894000</v>
      </c>
      <c r="G19" s="20">
        <f t="shared" si="29"/>
        <v>3.2595785315316498E-7</v>
      </c>
      <c r="H19" s="18">
        <v>7.64595</v>
      </c>
      <c r="I19" s="18">
        <v>20.9025</v>
      </c>
      <c r="J19" s="18">
        <v>108.4</v>
      </c>
      <c r="K19" s="18">
        <f t="shared" si="30"/>
        <v>518.59825379739266</v>
      </c>
      <c r="L19" s="81">
        <v>213</v>
      </c>
      <c r="M19" s="16">
        <f t="shared" si="31"/>
        <v>410722555.35055345</v>
      </c>
      <c r="N19" s="16">
        <f t="shared" si="32"/>
        <v>68.795746397733012</v>
      </c>
      <c r="O19" s="20">
        <v>1.0000000000000001E-5</v>
      </c>
      <c r="P19" s="20">
        <v>1E-3</v>
      </c>
      <c r="Q19" s="20">
        <f t="shared" si="33"/>
        <v>21866723.957483433</v>
      </c>
      <c r="R19" s="16">
        <f t="shared" si="40"/>
        <v>4.1072255535055344</v>
      </c>
      <c r="S19" s="16">
        <f t="shared" si="34"/>
        <v>16.749931432184326</v>
      </c>
      <c r="U19" s="14" t="str">
        <f t="shared" si="35"/>
        <v>163Dy</v>
      </c>
      <c r="V19" s="14">
        <f t="shared" si="36"/>
        <v>47</v>
      </c>
      <c r="W19" s="14">
        <f t="shared" si="37"/>
        <v>49.837000000000003</v>
      </c>
      <c r="X19" s="16">
        <f t="shared" si="38"/>
        <v>410722555.35055345</v>
      </c>
      <c r="Y19" s="16">
        <f t="shared" si="38"/>
        <v>68.795746397733012</v>
      </c>
      <c r="Z19" s="16">
        <f t="shared" si="39"/>
        <v>4.1072255535055344</v>
      </c>
      <c r="AA19" s="16">
        <f t="shared" si="39"/>
        <v>16.749931432184326</v>
      </c>
    </row>
    <row r="20" spans="1:27" x14ac:dyDescent="0.3">
      <c r="A20" s="14" t="s">
        <v>66</v>
      </c>
      <c r="B20" s="14">
        <v>187</v>
      </c>
      <c r="C20" s="14">
        <f>32.9*365</f>
        <v>12008.5</v>
      </c>
      <c r="D20" s="14">
        <v>1.395</v>
      </c>
      <c r="E20" s="14">
        <v>63.22</v>
      </c>
      <c r="F20" s="14">
        <f t="shared" si="28"/>
        <v>175406000</v>
      </c>
      <c r="G20" s="20">
        <f t="shared" si="29"/>
        <v>3.6042096621552283E-7</v>
      </c>
      <c r="H20" s="18">
        <v>7.5316900000000002</v>
      </c>
      <c r="I20" s="18">
        <v>20.9025</v>
      </c>
      <c r="J20" s="18">
        <v>108.4</v>
      </c>
      <c r="K20" s="18">
        <f t="shared" si="30"/>
        <v>518.59825379739266</v>
      </c>
      <c r="L20" s="81">
        <v>127</v>
      </c>
      <c r="M20" s="16">
        <f t="shared" si="31"/>
        <v>244890913.28413281</v>
      </c>
      <c r="N20" s="16">
        <f t="shared" si="32"/>
        <v>45.35595358912088</v>
      </c>
      <c r="O20" s="20">
        <v>1.0000000000000001E-5</v>
      </c>
      <c r="P20" s="20">
        <v>1E-3</v>
      </c>
      <c r="Q20" s="20">
        <f t="shared" si="33"/>
        <v>21866723.957483433</v>
      </c>
      <c r="R20" s="16">
        <f t="shared" si="40"/>
        <v>2.4489091328413282</v>
      </c>
      <c r="S20" s="16">
        <f t="shared" si="34"/>
        <v>18.520880575302105</v>
      </c>
      <c r="U20" s="14" t="str">
        <f t="shared" si="35"/>
        <v>187Re</v>
      </c>
      <c r="V20" s="14">
        <f t="shared" si="36"/>
        <v>12008.5</v>
      </c>
      <c r="W20" s="14">
        <f t="shared" si="37"/>
        <v>63.22</v>
      </c>
      <c r="X20" s="16">
        <f t="shared" si="38"/>
        <v>244890913.28413281</v>
      </c>
      <c r="Y20" s="16">
        <f t="shared" si="38"/>
        <v>45.35595358912088</v>
      </c>
      <c r="Z20" s="16">
        <f t="shared" si="39"/>
        <v>2.4489091328413282</v>
      </c>
      <c r="AA20" s="16">
        <f t="shared" si="39"/>
        <v>18.520880575302105</v>
      </c>
    </row>
    <row r="21" spans="1:27" x14ac:dyDescent="0.3">
      <c r="A21" s="14" t="s">
        <v>66</v>
      </c>
      <c r="B21" s="14">
        <v>187</v>
      </c>
      <c r="C21" s="14">
        <f>32.9*365</f>
        <v>12008.5</v>
      </c>
      <c r="D21" s="14">
        <v>1.395</v>
      </c>
      <c r="E21" s="14">
        <v>63.22</v>
      </c>
      <c r="F21" s="14">
        <f t="shared" si="28"/>
        <v>175406000</v>
      </c>
      <c r="G21" s="20">
        <f t="shared" si="29"/>
        <v>3.6042096621552283E-7</v>
      </c>
      <c r="H21" s="18">
        <v>7.5316900000000002</v>
      </c>
      <c r="I21" s="18">
        <v>20.9025</v>
      </c>
      <c r="J21" s="18">
        <v>108.4</v>
      </c>
      <c r="K21" s="18">
        <f t="shared" si="30"/>
        <v>518.59825379739266</v>
      </c>
      <c r="L21" s="81">
        <v>213</v>
      </c>
      <c r="M21" s="16">
        <f t="shared" si="31"/>
        <v>410722555.35055345</v>
      </c>
      <c r="N21" s="16">
        <f t="shared" si="32"/>
        <v>76.069433972305092</v>
      </c>
      <c r="O21" s="20">
        <v>1.0000000000000001E-5</v>
      </c>
      <c r="P21" s="20">
        <v>1E-3</v>
      </c>
      <c r="Q21" s="20">
        <f t="shared" si="33"/>
        <v>21866723.957483433</v>
      </c>
      <c r="R21" s="16">
        <f t="shared" si="40"/>
        <v>4.1072255535055344</v>
      </c>
      <c r="S21" s="16">
        <f t="shared" si="34"/>
        <v>18.520880575302105</v>
      </c>
      <c r="U21" s="14" t="str">
        <f t="shared" si="35"/>
        <v>187Re</v>
      </c>
      <c r="V21" s="14">
        <f t="shared" si="36"/>
        <v>12008.5</v>
      </c>
      <c r="W21" s="14">
        <f t="shared" si="37"/>
        <v>63.22</v>
      </c>
      <c r="X21" s="16">
        <f t="shared" si="38"/>
        <v>410722555.35055345</v>
      </c>
      <c r="Y21" s="16">
        <f t="shared" si="38"/>
        <v>76.069433972305092</v>
      </c>
      <c r="Z21" s="16">
        <f t="shared" si="39"/>
        <v>4.1072255535055344</v>
      </c>
      <c r="AA21" s="16">
        <f t="shared" si="39"/>
        <v>18.520880575302105</v>
      </c>
    </row>
  </sheetData>
  <phoneticPr fontId="1" type="noConversion"/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zoomScale="55" zoomScaleNormal="55" workbookViewId="0">
      <selection activeCell="B16" sqref="B16"/>
    </sheetView>
  </sheetViews>
  <sheetFormatPr defaultRowHeight="14" x14ac:dyDescent="0.3"/>
  <cols>
    <col min="1" max="1" width="45.5" customWidth="1"/>
    <col min="2" max="3" width="27.08203125" customWidth="1"/>
    <col min="4" max="4" width="12.33203125" bestFit="1" customWidth="1"/>
  </cols>
  <sheetData>
    <row r="1" spans="1:5" ht="30" customHeight="1" x14ac:dyDescent="0.3">
      <c r="A1" s="61"/>
      <c r="B1" s="62" t="s">
        <v>29</v>
      </c>
      <c r="C1" s="70" t="s">
        <v>43</v>
      </c>
    </row>
    <row r="2" spans="1:5" ht="30" customHeight="1" x14ac:dyDescent="0.3">
      <c r="A2" s="61" t="s">
        <v>30</v>
      </c>
      <c r="B2" s="61">
        <v>81</v>
      </c>
      <c r="C2" s="61">
        <v>92</v>
      </c>
    </row>
    <row r="3" spans="1:5" ht="30" customHeight="1" x14ac:dyDescent="0.3">
      <c r="A3" s="61" t="s">
        <v>31</v>
      </c>
      <c r="B3" s="61">
        <v>205</v>
      </c>
      <c r="C3" s="61">
        <v>238</v>
      </c>
    </row>
    <row r="4" spans="1:5" ht="30" customHeight="1" x14ac:dyDescent="0.3">
      <c r="A4" s="61" t="s">
        <v>32</v>
      </c>
      <c r="B4" s="61">
        <f>B3-B2</f>
        <v>124</v>
      </c>
      <c r="C4" s="61">
        <f>C3-C2</f>
        <v>146</v>
      </c>
    </row>
    <row r="5" spans="1:5" ht="30" customHeight="1" x14ac:dyDescent="0.3">
      <c r="A5" s="61" t="s">
        <v>33</v>
      </c>
      <c r="B5" s="61">
        <v>81</v>
      </c>
      <c r="C5" s="61">
        <v>90</v>
      </c>
    </row>
    <row r="6" spans="1:5" ht="30" customHeight="1" x14ac:dyDescent="0.3">
      <c r="A6" s="61" t="s">
        <v>34</v>
      </c>
      <c r="B6" s="63">
        <v>0</v>
      </c>
      <c r="C6" s="63">
        <v>0</v>
      </c>
    </row>
    <row r="7" spans="1:5" ht="30" customHeight="1" x14ac:dyDescent="0.3">
      <c r="A7" s="61" t="s">
        <v>35</v>
      </c>
      <c r="B7" s="63">
        <v>-23820.348999999998</v>
      </c>
      <c r="C7" s="63">
        <v>47307.783000000003</v>
      </c>
    </row>
    <row r="8" spans="1:5" ht="30" customHeight="1" x14ac:dyDescent="0.3">
      <c r="A8" s="64" t="s">
        <v>36</v>
      </c>
      <c r="B8" s="65">
        <f>B3*931494.061+B7+B6</f>
        <v>190932462.15599999</v>
      </c>
      <c r="C8" s="65">
        <f>C3*931494.061+C7+C6</f>
        <v>221742894.301</v>
      </c>
      <c r="D8">
        <f>C8/931494.061</f>
        <v>238.05078699369184</v>
      </c>
    </row>
    <row r="9" spans="1:5" ht="30" customHeight="1" x14ac:dyDescent="0.3">
      <c r="A9" s="66" t="s">
        <v>37</v>
      </c>
      <c r="B9" s="67">
        <f>-511*B5</f>
        <v>-41391</v>
      </c>
      <c r="C9" s="67">
        <f>-511*C5</f>
        <v>-45990</v>
      </c>
    </row>
    <row r="10" spans="1:5" ht="30" customHeight="1" x14ac:dyDescent="0.3">
      <c r="A10" s="61" t="s">
        <v>38</v>
      </c>
      <c r="B10" s="63">
        <f>(14.4381*B2^2.39 + 0.00000154468*B2^5.35)/1000</f>
        <v>550.83661971086417</v>
      </c>
      <c r="C10" s="63">
        <f>(14.4381*C2^2.39 + 0.00000154468*C2^5.35)/1000</f>
        <v>762.34903980044726</v>
      </c>
    </row>
    <row r="11" spans="1:5" ht="30" customHeight="1" x14ac:dyDescent="0.3">
      <c r="A11" s="61" t="s">
        <v>39</v>
      </c>
      <c r="B11" s="63">
        <v>0</v>
      </c>
      <c r="C11" s="63">
        <v>-770</v>
      </c>
    </row>
    <row r="12" spans="1:5" ht="30" customHeight="1" x14ac:dyDescent="0.3">
      <c r="A12" s="68" t="s">
        <v>40</v>
      </c>
      <c r="B12" s="69">
        <f>SUM(B8:B11)</f>
        <v>190891621.99261969</v>
      </c>
      <c r="C12" s="69">
        <f>SUM(C8:C11)</f>
        <v>221696896.65003979</v>
      </c>
      <c r="D12">
        <f>C12/931494.061</f>
        <v>238.00140648458714</v>
      </c>
      <c r="E12">
        <v>238.00139999999999</v>
      </c>
    </row>
    <row r="13" spans="1:5" ht="30" customHeight="1" x14ac:dyDescent="0.3">
      <c r="A13" s="64" t="s">
        <v>41</v>
      </c>
      <c r="B13" s="65">
        <v>0</v>
      </c>
      <c r="C13" s="65">
        <v>0</v>
      </c>
    </row>
    <row r="14" spans="1:5" ht="30" customHeight="1" x14ac:dyDescent="0.3">
      <c r="A14" s="68" t="s">
        <v>42</v>
      </c>
      <c r="B14" s="69">
        <v>0</v>
      </c>
      <c r="C14" s="69">
        <v>0</v>
      </c>
    </row>
    <row r="15" spans="1:5" ht="30" customHeight="1" x14ac:dyDescent="0.5">
      <c r="A15" s="73" t="s">
        <v>1</v>
      </c>
      <c r="C15" s="71">
        <f>SQRT(1-1/C16/C16)</f>
        <v>0.68104656529832985</v>
      </c>
    </row>
    <row r="16" spans="1:5" ht="30" customHeight="1" x14ac:dyDescent="0.5">
      <c r="A16" s="73" t="s">
        <v>2</v>
      </c>
      <c r="C16" s="72">
        <v>1.3656722555238343</v>
      </c>
    </row>
    <row r="17" spans="1:5" ht="50" customHeight="1" x14ac:dyDescent="0.5">
      <c r="A17" s="74" t="s">
        <v>45</v>
      </c>
      <c r="C17" s="72">
        <f>238.0014*931.494061/90/299.792458*C15*C16</f>
        <v>7.6422225940598763</v>
      </c>
      <c r="D17">
        <v>7.6425599999999996</v>
      </c>
      <c r="E17">
        <f>C17/D17-1</f>
        <v>-4.4148288024348226E-5</v>
      </c>
    </row>
    <row r="18" spans="1:5" ht="30" customHeight="1" x14ac:dyDescent="0.3"/>
    <row r="19" spans="1:5" ht="30" customHeight="1" x14ac:dyDescent="0.3"/>
    <row r="20" spans="1:5" ht="30" customHeight="1" x14ac:dyDescent="0.3"/>
  </sheetData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1"/>
  <sheetViews>
    <sheetView workbookViewId="0">
      <selection activeCell="F19" sqref="F19"/>
    </sheetView>
  </sheetViews>
  <sheetFormatPr defaultRowHeight="14" x14ac:dyDescent="0.3"/>
  <sheetData>
    <row r="1" spans="1:2" x14ac:dyDescent="0.3">
      <c r="A1" t="s">
        <v>46</v>
      </c>
      <c r="B1" t="s">
        <v>44</v>
      </c>
    </row>
    <row r="2" spans="1:2" x14ac:dyDescent="0.3">
      <c r="A2">
        <v>108.31293583627473</v>
      </c>
      <c r="B2">
        <v>7.6126771947810852</v>
      </c>
    </row>
    <row r="3" spans="1:2" x14ac:dyDescent="0.3">
      <c r="A3">
        <v>108.32058575420415</v>
      </c>
      <c r="B3">
        <v>7.6138601936030676</v>
      </c>
    </row>
    <row r="4" spans="1:2" x14ac:dyDescent="0.3">
      <c r="A4">
        <v>108.32833275115273</v>
      </c>
      <c r="B4">
        <v>7.6150430935019902</v>
      </c>
    </row>
    <row r="5" spans="1:2" x14ac:dyDescent="0.3">
      <c r="A5">
        <v>108.33616414580314</v>
      </c>
      <c r="B5">
        <v>7.6162258945239723</v>
      </c>
    </row>
    <row r="6" spans="1:2" x14ac:dyDescent="0.3">
      <c r="A6">
        <v>108.34410628046776</v>
      </c>
      <c r="B6">
        <v>7.6174085967150917</v>
      </c>
    </row>
    <row r="7" spans="1:2" x14ac:dyDescent="0.3">
      <c r="A7">
        <v>108.35215490204588</v>
      </c>
      <c r="B7">
        <v>7.6185912001213882</v>
      </c>
    </row>
    <row r="8" spans="1:2" x14ac:dyDescent="0.3">
      <c r="A8">
        <v>108.36032932970505</v>
      </c>
      <c r="B8">
        <v>7.6197737047888827</v>
      </c>
    </row>
    <row r="9" spans="1:2" x14ac:dyDescent="0.3">
      <c r="A9">
        <v>108.36868417893868</v>
      </c>
      <c r="B9">
        <v>7.6209561107635535</v>
      </c>
    </row>
    <row r="10" spans="1:2" x14ac:dyDescent="0.3">
      <c r="A10">
        <v>108.3771207332408</v>
      </c>
      <c r="B10">
        <v>7.6221384180913496</v>
      </c>
    </row>
    <row r="11" spans="1:2" x14ac:dyDescent="0.3">
      <c r="A11">
        <v>108.38550766871531</v>
      </c>
      <c r="B11">
        <v>7.6233206268181846</v>
      </c>
    </row>
    <row r="12" spans="1:2" x14ac:dyDescent="0.3">
      <c r="A12">
        <v>108.39388543187886</v>
      </c>
      <c r="B12">
        <v>7.6245027369899452</v>
      </c>
    </row>
    <row r="13" spans="1:2" x14ac:dyDescent="0.3">
      <c r="A13">
        <v>108.4023570372908</v>
      </c>
      <c r="B13">
        <v>7.6256847486524819</v>
      </c>
    </row>
    <row r="14" spans="1:2" x14ac:dyDescent="0.3">
      <c r="A14">
        <v>108.41087807822289</v>
      </c>
      <c r="B14">
        <v>7.626866661851615</v>
      </c>
    </row>
    <row r="15" spans="1:2" x14ac:dyDescent="0.3">
      <c r="A15">
        <v>108.41930761447244</v>
      </c>
      <c r="B15">
        <v>7.62804847663313</v>
      </c>
    </row>
    <row r="16" spans="1:2" x14ac:dyDescent="0.3">
      <c r="A16">
        <v>108.42761569778381</v>
      </c>
      <c r="B16">
        <v>7.6292301930427859</v>
      </c>
    </row>
    <row r="17" spans="1:2" x14ac:dyDescent="0.3">
      <c r="A17">
        <v>108.4358240253424</v>
      </c>
      <c r="B17">
        <v>7.6304118111263008</v>
      </c>
    </row>
    <row r="18" spans="1:2" x14ac:dyDescent="0.3">
      <c r="A18">
        <v>108.44399774516353</v>
      </c>
      <c r="B18">
        <v>7.631593330929368</v>
      </c>
    </row>
    <row r="19" spans="1:2" x14ac:dyDescent="0.3">
      <c r="A19">
        <v>108.45213358652934</v>
      </c>
      <c r="B19">
        <v>7.6327747524976433</v>
      </c>
    </row>
    <row r="20" spans="1:2" x14ac:dyDescent="0.3">
      <c r="A20">
        <v>108.46031668971818</v>
      </c>
      <c r="B20">
        <v>7.6339560758767577</v>
      </c>
    </row>
    <row r="21" spans="1:2" x14ac:dyDescent="0.3">
      <c r="A21">
        <v>108.46854107558954</v>
      </c>
      <c r="B21">
        <v>7.6351373011123025</v>
      </c>
    </row>
    <row r="22" spans="1:2" x14ac:dyDescent="0.3">
      <c r="A22">
        <v>108.47684801471181</v>
      </c>
      <c r="B22">
        <v>7.6363184282498366</v>
      </c>
    </row>
    <row r="23" spans="1:2" x14ac:dyDescent="0.3">
      <c r="A23">
        <v>108.48524341561675</v>
      </c>
      <c r="B23">
        <v>7.6374994573348998</v>
      </c>
    </row>
    <row r="24" spans="1:2" x14ac:dyDescent="0.3">
      <c r="A24">
        <v>108.49379739970935</v>
      </c>
      <c r="B24">
        <v>7.6386803884129852</v>
      </c>
    </row>
    <row r="25" spans="1:2" x14ac:dyDescent="0.3">
      <c r="A25">
        <v>108.50263569130351</v>
      </c>
      <c r="B25">
        <v>7.6398612215295589</v>
      </c>
    </row>
    <row r="26" spans="1:2" x14ac:dyDescent="0.3">
      <c r="A26">
        <v>108.51170520180881</v>
      </c>
      <c r="B26">
        <v>7.6410419567300547</v>
      </c>
    </row>
    <row r="27" spans="1:2" x14ac:dyDescent="0.3">
      <c r="A27">
        <v>108.52110095230674</v>
      </c>
      <c r="B27">
        <v>7.6422225940598763</v>
      </c>
    </row>
    <row r="28" spans="1:2" x14ac:dyDescent="0.3">
      <c r="A28">
        <v>108.53075092284138</v>
      </c>
      <c r="B28">
        <v>7.6434031335643979</v>
      </c>
    </row>
    <row r="29" spans="1:2" x14ac:dyDescent="0.3">
      <c r="A29">
        <v>108.54059878805529</v>
      </c>
      <c r="B29">
        <v>7.644583575288955</v>
      </c>
    </row>
    <row r="30" spans="1:2" x14ac:dyDescent="0.3">
      <c r="A30">
        <v>108.55046228446224</v>
      </c>
      <c r="B30">
        <v>7.6457639192788598</v>
      </c>
    </row>
    <row r="31" spans="1:2" x14ac:dyDescent="0.3">
      <c r="A31">
        <v>108.56022981876026</v>
      </c>
      <c r="B31">
        <v>7.6469441655793799</v>
      </c>
    </row>
  </sheetData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27"/>
  <sheetViews>
    <sheetView topLeftCell="A1533" zoomScale="85" zoomScaleNormal="85" workbookViewId="0">
      <selection activeCell="H1555" sqref="H1555"/>
    </sheetView>
  </sheetViews>
  <sheetFormatPr defaultRowHeight="14" x14ac:dyDescent="0.3"/>
  <cols>
    <col min="2" max="3" width="8.75" style="1" bestFit="1" customWidth="1"/>
    <col min="4" max="4" width="10" style="1" bestFit="1" customWidth="1"/>
    <col min="5" max="5" width="8.75" style="1" bestFit="1" customWidth="1"/>
    <col min="6" max="6" width="12.1640625" style="1" customWidth="1"/>
    <col min="7" max="7" width="11.1640625" style="1" bestFit="1" customWidth="1"/>
  </cols>
  <sheetData>
    <row r="1" spans="1:7" x14ac:dyDescent="0.3">
      <c r="A1" t="s">
        <v>138</v>
      </c>
      <c r="B1" s="1" t="s">
        <v>139</v>
      </c>
      <c r="C1" s="1" t="s">
        <v>140</v>
      </c>
      <c r="D1" s="1" t="s">
        <v>141</v>
      </c>
      <c r="E1" s="1" t="s">
        <v>142</v>
      </c>
      <c r="F1" s="1" t="s">
        <v>143</v>
      </c>
      <c r="G1" s="1" t="s">
        <v>144</v>
      </c>
    </row>
    <row r="2" spans="1:7" s="84" customFormat="1" x14ac:dyDescent="0.3">
      <c r="A2" s="84">
        <v>0</v>
      </c>
      <c r="B2" s="85">
        <v>-4.19E-2</v>
      </c>
      <c r="C2" s="85">
        <v>-4.19E-2</v>
      </c>
      <c r="D2" s="85">
        <v>-19550.221799999999</v>
      </c>
      <c r="E2" s="85">
        <v>7.5205000000000002</v>
      </c>
      <c r="F2" s="85">
        <v>306.98989999999998</v>
      </c>
      <c r="G2" s="85">
        <v>804.13049999999998</v>
      </c>
    </row>
    <row r="3" spans="1:7" s="84" customFormat="1" x14ac:dyDescent="0.3">
      <c r="A3" s="84">
        <v>1</v>
      </c>
      <c r="B3" s="85">
        <v>4.19E-2</v>
      </c>
      <c r="C3" s="85">
        <v>4.19E-2</v>
      </c>
      <c r="D3" s="85">
        <v>-19559.852500000001</v>
      </c>
      <c r="E3" s="85">
        <v>7.3226000000000004</v>
      </c>
      <c r="F3" s="85">
        <v>298.09160000000003</v>
      </c>
      <c r="G3" s="85">
        <v>620.27340000000004</v>
      </c>
    </row>
    <row r="4" spans="1:7" s="84" customFormat="1" x14ac:dyDescent="0.3">
      <c r="A4" s="84">
        <v>2</v>
      </c>
      <c r="B4" s="85">
        <v>0.1258</v>
      </c>
      <c r="C4" s="85">
        <v>0.1258</v>
      </c>
      <c r="D4" s="85">
        <v>-19600.8374</v>
      </c>
      <c r="E4" s="85">
        <v>6.6390000000000002</v>
      </c>
      <c r="F4" s="85">
        <v>294.07220000000001</v>
      </c>
      <c r="G4" s="85">
        <v>726.94039999999995</v>
      </c>
    </row>
    <row r="5" spans="1:7" s="84" customFormat="1" x14ac:dyDescent="0.3">
      <c r="A5" s="84">
        <v>3</v>
      </c>
      <c r="B5" s="85">
        <v>0.20960000000000001</v>
      </c>
      <c r="C5" s="85">
        <v>0.20960000000000001</v>
      </c>
      <c r="D5" s="85">
        <v>-19576.971399999999</v>
      </c>
      <c r="E5" s="85">
        <v>6.8548</v>
      </c>
      <c r="F5" s="85">
        <v>290.79660000000001</v>
      </c>
      <c r="G5" s="85">
        <v>439.02620000000002</v>
      </c>
    </row>
    <row r="6" spans="1:7" s="84" customFormat="1" x14ac:dyDescent="0.3">
      <c r="A6" s="84">
        <v>4</v>
      </c>
      <c r="B6" s="85">
        <v>0.29349999999999998</v>
      </c>
      <c r="C6" s="85">
        <v>0.29349999999999998</v>
      </c>
      <c r="D6" s="85">
        <v>-19551.470700000002</v>
      </c>
      <c r="E6" s="85">
        <v>7.2538</v>
      </c>
      <c r="F6" s="85">
        <v>313.58920000000001</v>
      </c>
      <c r="G6" s="85">
        <v>721.16610000000003</v>
      </c>
    </row>
    <row r="7" spans="1:7" s="84" customFormat="1" x14ac:dyDescent="0.3">
      <c r="A7" s="84">
        <v>5</v>
      </c>
      <c r="B7" s="85">
        <v>0.37730000000000002</v>
      </c>
      <c r="C7" s="85">
        <v>0.37730000000000002</v>
      </c>
      <c r="D7" s="85">
        <v>-19551.6528</v>
      </c>
      <c r="E7" s="85">
        <v>6.3945999999999996</v>
      </c>
      <c r="F7" s="85">
        <v>237.5703</v>
      </c>
      <c r="G7" s="85">
        <v>1087.0103999999999</v>
      </c>
    </row>
    <row r="8" spans="1:7" s="84" customFormat="1" x14ac:dyDescent="0.3">
      <c r="A8" s="84">
        <v>6</v>
      </c>
      <c r="B8" s="85">
        <v>0.4612</v>
      </c>
      <c r="C8" s="85">
        <v>0.4612</v>
      </c>
      <c r="D8" s="85">
        <v>-19562.794699999999</v>
      </c>
      <c r="E8" s="85">
        <v>7.3559000000000001</v>
      </c>
      <c r="F8" s="85">
        <v>294.10860000000002</v>
      </c>
      <c r="G8" s="85">
        <v>662.00250000000005</v>
      </c>
    </row>
    <row r="9" spans="1:7" s="84" customFormat="1" x14ac:dyDescent="0.3">
      <c r="A9" s="84">
        <v>7</v>
      </c>
      <c r="B9" s="85">
        <v>0.54500000000000004</v>
      </c>
      <c r="C9" s="85">
        <v>0.54500000000000004</v>
      </c>
      <c r="D9" s="85">
        <v>-19512.670699999999</v>
      </c>
      <c r="E9" s="85">
        <v>5.7257999999999996</v>
      </c>
      <c r="F9" s="85">
        <v>255.4777</v>
      </c>
      <c r="G9" s="85">
        <v>928.61329999999998</v>
      </c>
    </row>
    <row r="10" spans="1:7" s="84" customFormat="1" x14ac:dyDescent="0.3">
      <c r="A10" s="84">
        <v>8</v>
      </c>
      <c r="B10" s="85">
        <v>0.62880000000000003</v>
      </c>
      <c r="C10" s="85">
        <v>0.62880000000000003</v>
      </c>
      <c r="D10" s="85">
        <v>-19548.983199999999</v>
      </c>
      <c r="E10" s="85">
        <v>6.5327999999999999</v>
      </c>
      <c r="F10" s="85">
        <v>318.43090000000001</v>
      </c>
      <c r="G10" s="85">
        <v>612.49469999999997</v>
      </c>
    </row>
    <row r="11" spans="1:7" s="84" customFormat="1" x14ac:dyDescent="0.3">
      <c r="A11" s="84">
        <v>9</v>
      </c>
      <c r="B11" s="85">
        <v>0.7127</v>
      </c>
      <c r="C11" s="85">
        <v>0.7127</v>
      </c>
      <c r="D11" s="85">
        <v>-19554.453000000001</v>
      </c>
      <c r="E11" s="85">
        <v>7.2751000000000001</v>
      </c>
      <c r="F11" s="85">
        <v>320.1875</v>
      </c>
      <c r="G11" s="85">
        <v>426.91059999999999</v>
      </c>
    </row>
    <row r="12" spans="1:7" s="84" customFormat="1" x14ac:dyDescent="0.3">
      <c r="A12" s="84">
        <v>10</v>
      </c>
      <c r="B12" s="85">
        <v>0.79649999999999999</v>
      </c>
      <c r="C12" s="85">
        <v>0.79649999999999999</v>
      </c>
      <c r="D12" s="85">
        <v>-19571.518700000001</v>
      </c>
      <c r="E12" s="85">
        <v>6.407</v>
      </c>
      <c r="F12" s="85">
        <v>273.01479999999998</v>
      </c>
      <c r="G12" s="85">
        <v>795.10379999999998</v>
      </c>
    </row>
    <row r="13" spans="1:7" s="84" customFormat="1" x14ac:dyDescent="0.3">
      <c r="A13" s="84">
        <v>11</v>
      </c>
      <c r="B13" s="85">
        <v>0.88039999999999996</v>
      </c>
      <c r="C13" s="85">
        <v>0.88039999999999996</v>
      </c>
      <c r="D13" s="85">
        <v>-19576.6034</v>
      </c>
      <c r="E13" s="85">
        <v>6.4953000000000003</v>
      </c>
      <c r="F13" s="85">
        <v>308.88690000000003</v>
      </c>
      <c r="G13" s="85">
        <v>921.81359999999995</v>
      </c>
    </row>
    <row r="14" spans="1:7" s="84" customFormat="1" x14ac:dyDescent="0.3">
      <c r="A14" s="84">
        <v>12</v>
      </c>
      <c r="B14" s="85">
        <v>0.96419999999999995</v>
      </c>
      <c r="C14" s="85">
        <v>0.96419999999999995</v>
      </c>
      <c r="D14" s="85">
        <v>-19547.574400000001</v>
      </c>
      <c r="E14" s="85">
        <v>7.6898</v>
      </c>
      <c r="F14" s="85">
        <v>320.10770000000002</v>
      </c>
      <c r="G14" s="85">
        <v>573.9058</v>
      </c>
    </row>
    <row r="15" spans="1:7" s="84" customFormat="1" x14ac:dyDescent="0.3">
      <c r="A15" s="84">
        <v>13</v>
      </c>
      <c r="B15" s="85">
        <v>1.0481</v>
      </c>
      <c r="C15" s="85">
        <v>1.0481</v>
      </c>
      <c r="D15" s="85">
        <v>-19509.0893</v>
      </c>
      <c r="E15" s="85">
        <v>6.5228999999999999</v>
      </c>
      <c r="F15" s="85">
        <v>288.04829999999998</v>
      </c>
      <c r="G15" s="85">
        <v>563.03139999999996</v>
      </c>
    </row>
    <row r="16" spans="1:7" s="84" customFormat="1" x14ac:dyDescent="0.3">
      <c r="A16" s="84">
        <v>14</v>
      </c>
      <c r="B16" s="85">
        <v>1.1318999999999999</v>
      </c>
      <c r="C16" s="85">
        <v>1.1318999999999999</v>
      </c>
      <c r="D16" s="85">
        <v>-19550.121999999999</v>
      </c>
      <c r="E16" s="85">
        <v>5.9733999999999998</v>
      </c>
      <c r="F16" s="85">
        <v>261.0849</v>
      </c>
      <c r="G16" s="85">
        <v>876.26700000000005</v>
      </c>
    </row>
    <row r="17" spans="1:7" s="84" customFormat="1" x14ac:dyDescent="0.3">
      <c r="A17" s="84">
        <v>15</v>
      </c>
      <c r="B17" s="85">
        <v>1.2158</v>
      </c>
      <c r="C17" s="85">
        <v>1.2158</v>
      </c>
      <c r="D17" s="85">
        <v>-19517.950400000002</v>
      </c>
      <c r="E17" s="85">
        <v>6.4734999999999996</v>
      </c>
      <c r="F17" s="85">
        <v>299.36630000000002</v>
      </c>
      <c r="G17" s="85">
        <v>651.86959999999999</v>
      </c>
    </row>
    <row r="18" spans="1:7" s="84" customFormat="1" x14ac:dyDescent="0.3">
      <c r="A18" s="84">
        <v>16</v>
      </c>
      <c r="B18" s="85">
        <v>1.2996000000000001</v>
      </c>
      <c r="C18" s="85">
        <v>1.2996000000000001</v>
      </c>
      <c r="D18" s="85">
        <v>-19519.6914</v>
      </c>
      <c r="E18" s="85">
        <v>6.2812999999999999</v>
      </c>
      <c r="F18" s="85">
        <v>288.89929999999998</v>
      </c>
      <c r="G18" s="85">
        <v>711.67499999999995</v>
      </c>
    </row>
    <row r="19" spans="1:7" s="84" customFormat="1" x14ac:dyDescent="0.3">
      <c r="A19" s="84">
        <v>17</v>
      </c>
      <c r="B19" s="85">
        <v>1.3835</v>
      </c>
      <c r="C19" s="85">
        <v>1.3835</v>
      </c>
      <c r="D19" s="85">
        <v>-19508.491600000001</v>
      </c>
      <c r="E19" s="85">
        <v>7.2507999999999999</v>
      </c>
      <c r="F19" s="85">
        <v>320.29180000000002</v>
      </c>
      <c r="G19" s="85">
        <v>382.91680000000002</v>
      </c>
    </row>
    <row r="20" spans="1:7" s="84" customFormat="1" x14ac:dyDescent="0.3">
      <c r="A20" s="84">
        <v>18</v>
      </c>
      <c r="B20" s="85">
        <v>1.4673</v>
      </c>
      <c r="C20" s="85">
        <v>1.4673</v>
      </c>
      <c r="D20" s="85">
        <v>-19622.358400000001</v>
      </c>
      <c r="E20" s="85">
        <v>8.9159000000000006</v>
      </c>
      <c r="F20" s="85">
        <v>330.72919999999999</v>
      </c>
      <c r="G20" s="85">
        <v>412.37909999999999</v>
      </c>
    </row>
    <row r="21" spans="1:7" s="84" customFormat="1" x14ac:dyDescent="0.3">
      <c r="A21" s="84">
        <v>19</v>
      </c>
      <c r="B21" s="85">
        <v>1.5511999999999999</v>
      </c>
      <c r="C21" s="85">
        <v>1.5511999999999999</v>
      </c>
      <c r="D21" s="85">
        <v>-19559.121200000001</v>
      </c>
      <c r="E21" s="85">
        <v>8.1117000000000008</v>
      </c>
      <c r="F21" s="85">
        <v>304.24939999999998</v>
      </c>
      <c r="G21" s="85">
        <v>516.86120000000005</v>
      </c>
    </row>
    <row r="22" spans="1:7" s="84" customFormat="1" x14ac:dyDescent="0.3">
      <c r="A22" s="84">
        <v>20</v>
      </c>
      <c r="B22" s="85">
        <v>1.635</v>
      </c>
      <c r="C22" s="85">
        <v>1.635</v>
      </c>
      <c r="D22" s="85">
        <v>-19574.419300000001</v>
      </c>
      <c r="E22" s="85">
        <v>6.1845999999999997</v>
      </c>
      <c r="F22" s="85">
        <v>322.56169999999997</v>
      </c>
      <c r="G22" s="85">
        <v>672.46550000000002</v>
      </c>
    </row>
    <row r="23" spans="1:7" s="84" customFormat="1" x14ac:dyDescent="0.3">
      <c r="A23" s="84">
        <v>21</v>
      </c>
      <c r="B23" s="85">
        <v>1.7189000000000001</v>
      </c>
      <c r="C23" s="85">
        <v>1.7189000000000001</v>
      </c>
      <c r="D23" s="85">
        <v>-19538.922699999999</v>
      </c>
      <c r="E23" s="85">
        <v>7.7804000000000002</v>
      </c>
      <c r="F23" s="85">
        <v>297.58229999999998</v>
      </c>
      <c r="G23" s="85">
        <v>555.92729999999995</v>
      </c>
    </row>
    <row r="24" spans="1:7" s="84" customFormat="1" x14ac:dyDescent="0.3">
      <c r="A24" s="84">
        <v>22</v>
      </c>
      <c r="B24" s="85">
        <v>1.8027</v>
      </c>
      <c r="C24" s="85">
        <v>1.8027</v>
      </c>
      <c r="D24" s="85">
        <v>-19596.109</v>
      </c>
      <c r="E24" s="85">
        <v>6.6689999999999996</v>
      </c>
      <c r="F24" s="85">
        <v>305.08659999999998</v>
      </c>
      <c r="G24" s="85">
        <v>754.44989999999996</v>
      </c>
    </row>
    <row r="25" spans="1:7" s="84" customFormat="1" x14ac:dyDescent="0.3">
      <c r="A25" s="84">
        <v>23</v>
      </c>
      <c r="B25" s="85">
        <v>1.8865000000000001</v>
      </c>
      <c r="C25" s="85">
        <v>1.8865000000000001</v>
      </c>
      <c r="D25" s="85">
        <v>-19576.257399999999</v>
      </c>
      <c r="E25" s="85">
        <v>6.8101000000000003</v>
      </c>
      <c r="F25" s="85">
        <v>314.98500000000001</v>
      </c>
      <c r="G25" s="85">
        <v>632.86339999999996</v>
      </c>
    </row>
    <row r="26" spans="1:7" s="84" customFormat="1" x14ac:dyDescent="0.3">
      <c r="A26" s="84">
        <v>24</v>
      </c>
      <c r="B26" s="85">
        <v>1.9703999999999999</v>
      </c>
      <c r="C26" s="85">
        <v>1.9703999999999999</v>
      </c>
      <c r="D26" s="85">
        <v>-19520.1211</v>
      </c>
      <c r="E26" s="85">
        <v>7.8341000000000003</v>
      </c>
      <c r="F26" s="85">
        <v>317.1995</v>
      </c>
      <c r="G26" s="85">
        <v>394.06</v>
      </c>
    </row>
    <row r="27" spans="1:7" s="84" customFormat="1" x14ac:dyDescent="0.3">
      <c r="A27" s="84">
        <v>25</v>
      </c>
      <c r="B27" s="85">
        <v>2.0541999999999998</v>
      </c>
      <c r="C27" s="85">
        <v>2.0541999999999998</v>
      </c>
      <c r="D27" s="85">
        <v>-19570.607</v>
      </c>
      <c r="E27" s="85">
        <v>8.0259</v>
      </c>
      <c r="F27" s="85">
        <v>299.25880000000001</v>
      </c>
      <c r="G27" s="85">
        <v>589.09270000000004</v>
      </c>
    </row>
    <row r="28" spans="1:7" s="84" customFormat="1" x14ac:dyDescent="0.3">
      <c r="A28" s="84">
        <v>26</v>
      </c>
      <c r="B28" s="85">
        <v>2.1381000000000001</v>
      </c>
      <c r="C28" s="85">
        <v>2.1381000000000001</v>
      </c>
      <c r="D28" s="85">
        <v>-19533.642599999999</v>
      </c>
      <c r="E28" s="85">
        <v>6.3007999999999997</v>
      </c>
      <c r="F28" s="85">
        <v>305.27670000000001</v>
      </c>
      <c r="G28" s="85">
        <v>719.01620000000003</v>
      </c>
    </row>
    <row r="29" spans="1:7" s="84" customFormat="1" x14ac:dyDescent="0.3">
      <c r="A29" s="84">
        <v>27</v>
      </c>
      <c r="B29" s="85">
        <v>2.2219000000000002</v>
      </c>
      <c r="C29" s="85">
        <v>2.2219000000000002</v>
      </c>
      <c r="D29" s="85">
        <v>-19607.7359</v>
      </c>
      <c r="E29" s="85">
        <v>6.6871</v>
      </c>
      <c r="F29" s="85">
        <v>299.24169999999998</v>
      </c>
      <c r="G29" s="85">
        <v>575.69780000000003</v>
      </c>
    </row>
    <row r="30" spans="1:7" s="84" customFormat="1" x14ac:dyDescent="0.3">
      <c r="A30" s="84">
        <v>28</v>
      </c>
      <c r="B30" s="85">
        <v>2.3058000000000001</v>
      </c>
      <c r="C30" s="85">
        <v>2.3058000000000001</v>
      </c>
      <c r="D30" s="85">
        <v>-19519</v>
      </c>
      <c r="E30" s="85">
        <v>6.7176</v>
      </c>
      <c r="F30" s="85">
        <v>282.43549999999999</v>
      </c>
      <c r="G30" s="85">
        <v>711.10860000000002</v>
      </c>
    </row>
    <row r="31" spans="1:7" s="84" customFormat="1" x14ac:dyDescent="0.3">
      <c r="A31" s="84">
        <v>29</v>
      </c>
      <c r="B31" s="85">
        <v>2.3896000000000002</v>
      </c>
      <c r="C31" s="85">
        <v>2.3896000000000002</v>
      </c>
      <c r="D31" s="85">
        <v>-19532.430400000001</v>
      </c>
      <c r="E31" s="85">
        <v>6.7150999999999996</v>
      </c>
      <c r="F31" s="85">
        <v>312.47410000000002</v>
      </c>
      <c r="G31" s="85">
        <v>647.69100000000003</v>
      </c>
    </row>
    <row r="32" spans="1:7" s="84" customFormat="1" x14ac:dyDescent="0.3">
      <c r="A32" s="84">
        <v>30</v>
      </c>
      <c r="B32" s="85">
        <v>2.4735</v>
      </c>
      <c r="C32" s="85">
        <v>2.4735</v>
      </c>
      <c r="D32" s="85">
        <v>-19530.2641</v>
      </c>
      <c r="E32" s="85">
        <v>5.8578000000000001</v>
      </c>
      <c r="F32" s="85">
        <v>285.5154</v>
      </c>
      <c r="G32" s="85">
        <v>924.97280000000001</v>
      </c>
    </row>
    <row r="33" spans="1:7" s="84" customFormat="1" x14ac:dyDescent="0.3">
      <c r="A33" s="84">
        <v>31</v>
      </c>
      <c r="B33" s="85">
        <v>2.5573000000000001</v>
      </c>
      <c r="C33" s="85">
        <v>2.5573000000000001</v>
      </c>
      <c r="D33" s="85">
        <v>-19511.249400000001</v>
      </c>
      <c r="E33" s="85">
        <v>6.8943000000000003</v>
      </c>
      <c r="F33" s="85">
        <v>273.02879999999999</v>
      </c>
      <c r="G33" s="85">
        <v>577.94349999999997</v>
      </c>
    </row>
    <row r="34" spans="1:7" s="84" customFormat="1" x14ac:dyDescent="0.3">
      <c r="A34" s="84">
        <v>32</v>
      </c>
      <c r="B34" s="85">
        <v>2.6412</v>
      </c>
      <c r="C34" s="85">
        <v>2.6412</v>
      </c>
      <c r="D34" s="85">
        <v>-19533.571199999998</v>
      </c>
      <c r="E34" s="85">
        <v>6.476</v>
      </c>
      <c r="F34" s="85">
        <v>289.35149999999999</v>
      </c>
      <c r="G34" s="85">
        <v>681.81569999999999</v>
      </c>
    </row>
    <row r="35" spans="1:7" s="84" customFormat="1" x14ac:dyDescent="0.3">
      <c r="A35" s="84">
        <v>33</v>
      </c>
      <c r="B35" s="85">
        <v>2.7250000000000001</v>
      </c>
      <c r="C35" s="85">
        <v>2.7250000000000001</v>
      </c>
      <c r="D35" s="85">
        <v>-19508.9804</v>
      </c>
      <c r="E35" s="85">
        <v>6.2908999999999997</v>
      </c>
      <c r="F35" s="85">
        <v>288.80250000000001</v>
      </c>
      <c r="G35" s="85">
        <v>567.51850000000002</v>
      </c>
    </row>
    <row r="36" spans="1:7" s="84" customFormat="1" x14ac:dyDescent="0.3">
      <c r="A36" s="84">
        <v>34</v>
      </c>
      <c r="B36" s="85">
        <v>2.8089</v>
      </c>
      <c r="C36" s="85">
        <v>2.8089</v>
      </c>
      <c r="D36" s="85">
        <v>-19561.4205</v>
      </c>
      <c r="E36" s="85">
        <v>7.2450999999999999</v>
      </c>
      <c r="F36" s="85">
        <v>299.89280000000002</v>
      </c>
      <c r="G36" s="85">
        <v>612.68460000000005</v>
      </c>
    </row>
    <row r="37" spans="1:7" s="84" customFormat="1" x14ac:dyDescent="0.3">
      <c r="A37" s="84">
        <v>35</v>
      </c>
      <c r="B37" s="85">
        <v>2.8927</v>
      </c>
      <c r="C37" s="85">
        <v>2.8927</v>
      </c>
      <c r="D37" s="85">
        <v>-19588.287100000001</v>
      </c>
      <c r="E37" s="85">
        <v>6.2953999999999999</v>
      </c>
      <c r="F37" s="85">
        <v>318.47399999999999</v>
      </c>
      <c r="G37" s="85">
        <v>797.61130000000003</v>
      </c>
    </row>
    <row r="38" spans="1:7" s="84" customFormat="1" x14ac:dyDescent="0.3">
      <c r="A38" s="84">
        <v>36</v>
      </c>
      <c r="B38" s="85">
        <v>2.9765999999999999</v>
      </c>
      <c r="C38" s="85">
        <v>2.9765999999999999</v>
      </c>
      <c r="D38" s="85">
        <v>-19571.573400000001</v>
      </c>
      <c r="E38" s="85">
        <v>6.9116</v>
      </c>
      <c r="F38" s="85">
        <v>314.82499999999999</v>
      </c>
      <c r="G38" s="85">
        <v>601.76480000000004</v>
      </c>
    </row>
    <row r="39" spans="1:7" s="84" customFormat="1" x14ac:dyDescent="0.3">
      <c r="A39" s="84">
        <v>37</v>
      </c>
      <c r="B39" s="85">
        <v>3.0604</v>
      </c>
      <c r="C39" s="85">
        <v>3.0604</v>
      </c>
      <c r="D39" s="85">
        <v>-19565.801200000002</v>
      </c>
      <c r="E39" s="85">
        <v>6.6238999999999999</v>
      </c>
      <c r="F39" s="85">
        <v>285.01350000000002</v>
      </c>
      <c r="G39" s="85">
        <v>684.22540000000004</v>
      </c>
    </row>
    <row r="40" spans="1:7" s="84" customFormat="1" x14ac:dyDescent="0.3">
      <c r="A40" s="84">
        <v>38</v>
      </c>
      <c r="B40" s="85">
        <v>3.1442000000000001</v>
      </c>
      <c r="C40" s="85">
        <v>3.1442000000000001</v>
      </c>
      <c r="D40" s="85">
        <v>-19498.415199999999</v>
      </c>
      <c r="E40" s="85">
        <v>6.4462000000000002</v>
      </c>
      <c r="F40" s="85">
        <v>262.28890000000001</v>
      </c>
      <c r="G40" s="85">
        <v>943.94230000000005</v>
      </c>
    </row>
    <row r="41" spans="1:7" s="84" customFormat="1" x14ac:dyDescent="0.3">
      <c r="A41" s="84">
        <v>39</v>
      </c>
      <c r="B41" s="85">
        <v>3.2281</v>
      </c>
      <c r="C41" s="85">
        <v>3.2281</v>
      </c>
      <c r="D41" s="85">
        <v>-19495.213100000001</v>
      </c>
      <c r="E41" s="85">
        <v>7.5777000000000001</v>
      </c>
      <c r="F41" s="85">
        <v>297.04419999999999</v>
      </c>
      <c r="G41" s="85">
        <v>450.2466</v>
      </c>
    </row>
    <row r="42" spans="1:7" s="84" customFormat="1" x14ac:dyDescent="0.3">
      <c r="A42" s="84">
        <v>40</v>
      </c>
      <c r="B42" s="85">
        <v>3.3119000000000001</v>
      </c>
      <c r="C42" s="85">
        <v>3.3119000000000001</v>
      </c>
      <c r="D42" s="85">
        <v>-19571.962500000001</v>
      </c>
      <c r="E42" s="85">
        <v>7.8898000000000001</v>
      </c>
      <c r="F42" s="85">
        <v>292.6728</v>
      </c>
      <c r="G42" s="85">
        <v>533.41700000000003</v>
      </c>
    </row>
    <row r="43" spans="1:7" s="84" customFormat="1" x14ac:dyDescent="0.3">
      <c r="A43" s="84">
        <v>41</v>
      </c>
      <c r="B43" s="85">
        <v>3.3957999999999999</v>
      </c>
      <c r="C43" s="85">
        <v>3.3957999999999999</v>
      </c>
      <c r="D43" s="85">
        <v>-19587.743399999999</v>
      </c>
      <c r="E43" s="85">
        <v>6.7069999999999999</v>
      </c>
      <c r="F43" s="85">
        <v>305.46660000000003</v>
      </c>
      <c r="G43" s="85">
        <v>569.83339999999998</v>
      </c>
    </row>
    <row r="44" spans="1:7" s="84" customFormat="1" x14ac:dyDescent="0.3">
      <c r="A44" s="84">
        <v>42</v>
      </c>
      <c r="B44" s="85">
        <v>3.4796</v>
      </c>
      <c r="C44" s="85">
        <v>3.4796</v>
      </c>
      <c r="D44" s="85">
        <v>-19564.9061</v>
      </c>
      <c r="E44" s="85">
        <v>6.5507</v>
      </c>
      <c r="F44" s="85">
        <v>294.39800000000002</v>
      </c>
      <c r="G44" s="85">
        <v>725.65319999999997</v>
      </c>
    </row>
    <row r="45" spans="1:7" s="84" customFormat="1" x14ac:dyDescent="0.3">
      <c r="A45" s="84">
        <v>43</v>
      </c>
      <c r="B45" s="85">
        <v>3.5634999999999999</v>
      </c>
      <c r="C45" s="85">
        <v>3.5634999999999999</v>
      </c>
      <c r="D45" s="85">
        <v>-19575.743200000001</v>
      </c>
      <c r="E45" s="85">
        <v>7.3973000000000004</v>
      </c>
      <c r="F45" s="85">
        <v>323.15820000000002</v>
      </c>
      <c r="G45" s="85">
        <v>397.3048</v>
      </c>
    </row>
    <row r="46" spans="1:7" s="84" customFormat="1" x14ac:dyDescent="0.3">
      <c r="A46" s="84">
        <v>44</v>
      </c>
      <c r="B46" s="85">
        <v>3.6473</v>
      </c>
      <c r="C46" s="85">
        <v>3.6473</v>
      </c>
      <c r="D46" s="85">
        <v>-19624.837299999999</v>
      </c>
      <c r="E46" s="85">
        <v>6.4070999999999998</v>
      </c>
      <c r="F46" s="85">
        <v>314.88010000000003</v>
      </c>
      <c r="G46" s="85">
        <v>556.04999999999995</v>
      </c>
    </row>
    <row r="47" spans="1:7" s="84" customFormat="1" x14ac:dyDescent="0.3">
      <c r="A47" s="84">
        <v>45</v>
      </c>
      <c r="B47" s="85">
        <v>3.7311999999999999</v>
      </c>
      <c r="C47" s="85">
        <v>3.7311999999999999</v>
      </c>
      <c r="D47" s="85">
        <v>-19559.596000000001</v>
      </c>
      <c r="E47" s="85">
        <v>6.6703000000000001</v>
      </c>
      <c r="F47" s="85">
        <v>301.96280000000002</v>
      </c>
      <c r="G47" s="85">
        <v>655.99450000000002</v>
      </c>
    </row>
    <row r="48" spans="1:7" s="84" customFormat="1" x14ac:dyDescent="0.3">
      <c r="A48" s="84">
        <v>46</v>
      </c>
      <c r="B48" s="85">
        <v>3.8149999999999999</v>
      </c>
      <c r="C48" s="85">
        <v>3.8149999999999999</v>
      </c>
      <c r="D48" s="85">
        <v>-19590.135600000001</v>
      </c>
      <c r="E48" s="85">
        <v>7.0602</v>
      </c>
      <c r="F48" s="85">
        <v>303.4744</v>
      </c>
      <c r="G48" s="85">
        <v>518.96109999999999</v>
      </c>
    </row>
    <row r="49" spans="1:7" s="84" customFormat="1" x14ac:dyDescent="0.3">
      <c r="A49" s="84">
        <v>47</v>
      </c>
      <c r="B49" s="85">
        <v>3.8988999999999998</v>
      </c>
      <c r="C49" s="85">
        <v>3.8988999999999998</v>
      </c>
      <c r="D49" s="85">
        <v>-19604.826700000001</v>
      </c>
      <c r="E49" s="85">
        <v>7.4886999999999997</v>
      </c>
      <c r="F49" s="85">
        <v>298.78039999999999</v>
      </c>
      <c r="G49" s="85">
        <v>595.31820000000005</v>
      </c>
    </row>
    <row r="50" spans="1:7" s="84" customFormat="1" x14ac:dyDescent="0.3">
      <c r="A50" s="84">
        <v>48</v>
      </c>
      <c r="B50" s="85">
        <v>3.9826999999999999</v>
      </c>
      <c r="C50" s="85">
        <v>3.9826999999999999</v>
      </c>
      <c r="D50" s="85">
        <v>-19617.7696</v>
      </c>
      <c r="E50" s="85">
        <v>9.0012000000000008</v>
      </c>
      <c r="F50" s="85">
        <v>322.61790000000002</v>
      </c>
      <c r="G50" s="85">
        <v>746.9615</v>
      </c>
    </row>
    <row r="51" spans="1:7" x14ac:dyDescent="0.3">
      <c r="A51">
        <v>49</v>
      </c>
      <c r="B51" s="1">
        <v>4.0666000000000002</v>
      </c>
      <c r="C51" s="1">
        <v>4.0666000000000002</v>
      </c>
      <c r="D51" s="1">
        <v>-19570.457200000001</v>
      </c>
      <c r="E51" s="1">
        <v>6.7625000000000002</v>
      </c>
      <c r="F51" s="1">
        <v>279.78089999999997</v>
      </c>
      <c r="G51" s="1">
        <v>646.27369999999996</v>
      </c>
    </row>
    <row r="52" spans="1:7" x14ac:dyDescent="0.3">
      <c r="A52">
        <v>50</v>
      </c>
      <c r="B52" s="1">
        <v>4.1504000000000003</v>
      </c>
      <c r="C52" s="1">
        <v>4.1504000000000003</v>
      </c>
      <c r="D52" s="1">
        <v>-19537.9241</v>
      </c>
      <c r="E52" s="1">
        <v>7.3087</v>
      </c>
      <c r="F52" s="1">
        <v>295.10399999999998</v>
      </c>
      <c r="G52" s="1">
        <v>609.03769999999997</v>
      </c>
    </row>
    <row r="53" spans="1:7" x14ac:dyDescent="0.3">
      <c r="A53">
        <v>51</v>
      </c>
      <c r="B53" s="1">
        <v>4.2343000000000002</v>
      </c>
      <c r="C53" s="1">
        <v>4.2343000000000002</v>
      </c>
      <c r="D53" s="1">
        <v>-19590.2739</v>
      </c>
      <c r="E53" s="1">
        <v>7.2538999999999998</v>
      </c>
      <c r="F53" s="1">
        <v>305.6619</v>
      </c>
      <c r="G53" s="1">
        <v>449.16609999999997</v>
      </c>
    </row>
    <row r="54" spans="1:7" x14ac:dyDescent="0.3">
      <c r="A54">
        <v>52</v>
      </c>
      <c r="B54" s="1">
        <v>4.3181000000000003</v>
      </c>
      <c r="C54" s="1">
        <v>4.3181000000000003</v>
      </c>
      <c r="D54" s="1">
        <v>-19565.286499999998</v>
      </c>
      <c r="E54" s="1">
        <v>7.6817000000000002</v>
      </c>
      <c r="F54" s="1">
        <v>300.64</v>
      </c>
      <c r="G54" s="1">
        <v>531.81179999999995</v>
      </c>
    </row>
    <row r="55" spans="1:7" x14ac:dyDescent="0.3">
      <c r="A55">
        <v>53</v>
      </c>
      <c r="B55" s="1">
        <v>4.4019000000000004</v>
      </c>
      <c r="C55" s="1">
        <v>4.4019000000000004</v>
      </c>
      <c r="D55" s="1">
        <v>-19562.469099999998</v>
      </c>
      <c r="E55" s="1">
        <v>6.9241000000000001</v>
      </c>
      <c r="F55" s="1">
        <v>297.59559999999999</v>
      </c>
      <c r="G55" s="1">
        <v>512.09900000000005</v>
      </c>
    </row>
    <row r="56" spans="1:7" x14ac:dyDescent="0.3">
      <c r="A56">
        <v>54</v>
      </c>
      <c r="B56" s="1">
        <v>4.4858000000000002</v>
      </c>
      <c r="C56" s="1">
        <v>4.4858000000000002</v>
      </c>
      <c r="D56" s="1">
        <v>-19571.533599999999</v>
      </c>
      <c r="E56" s="1">
        <v>6.4314999999999998</v>
      </c>
      <c r="F56" s="1">
        <v>298.09800000000001</v>
      </c>
      <c r="G56" s="1">
        <v>722.34550000000002</v>
      </c>
    </row>
    <row r="57" spans="1:7" x14ac:dyDescent="0.3">
      <c r="A57">
        <v>55</v>
      </c>
      <c r="B57" s="1">
        <v>4.5696000000000003</v>
      </c>
      <c r="C57" s="1">
        <v>4.5696000000000003</v>
      </c>
      <c r="D57" s="1">
        <v>-19590.6872</v>
      </c>
      <c r="E57" s="1">
        <v>8.1120000000000001</v>
      </c>
      <c r="F57" s="1">
        <v>303.89449999999999</v>
      </c>
      <c r="G57" s="1">
        <v>348.48320000000001</v>
      </c>
    </row>
    <row r="58" spans="1:7" x14ac:dyDescent="0.3">
      <c r="A58">
        <v>56</v>
      </c>
      <c r="B58" s="1">
        <v>4.6535000000000002</v>
      </c>
      <c r="C58" s="1">
        <v>4.6535000000000002</v>
      </c>
      <c r="D58" s="1">
        <v>-19607.6728</v>
      </c>
      <c r="E58" s="1">
        <v>6.3544999999999998</v>
      </c>
      <c r="F58" s="1">
        <v>286.42840000000001</v>
      </c>
      <c r="G58" s="1">
        <v>546.81060000000002</v>
      </c>
    </row>
    <row r="59" spans="1:7" x14ac:dyDescent="0.3">
      <c r="A59">
        <v>57</v>
      </c>
      <c r="B59" s="1">
        <v>4.7373000000000003</v>
      </c>
      <c r="C59" s="1">
        <v>4.7373000000000003</v>
      </c>
      <c r="D59" s="1">
        <v>-19608.857599999999</v>
      </c>
      <c r="E59" s="1">
        <v>6.3457999999999997</v>
      </c>
      <c r="F59" s="1">
        <v>288.52030000000002</v>
      </c>
      <c r="G59" s="1">
        <v>558.30150000000003</v>
      </c>
    </row>
    <row r="60" spans="1:7" x14ac:dyDescent="0.3">
      <c r="A60">
        <v>58</v>
      </c>
      <c r="B60" s="1">
        <v>4.8212000000000002</v>
      </c>
      <c r="C60" s="1">
        <v>4.8212000000000002</v>
      </c>
      <c r="D60" s="1">
        <v>-19593.540199999999</v>
      </c>
      <c r="E60" s="1">
        <v>6.1288999999999998</v>
      </c>
      <c r="F60" s="1">
        <v>290.70010000000002</v>
      </c>
      <c r="G60" s="1">
        <v>1053.0482</v>
      </c>
    </row>
    <row r="61" spans="1:7" x14ac:dyDescent="0.3">
      <c r="A61">
        <v>59</v>
      </c>
      <c r="B61" s="1">
        <v>4.9050000000000002</v>
      </c>
      <c r="C61" s="1">
        <v>4.9050000000000002</v>
      </c>
      <c r="D61" s="1">
        <v>-19543.815699999999</v>
      </c>
      <c r="E61" s="1">
        <v>7.0187999999999997</v>
      </c>
      <c r="F61" s="1">
        <v>286.87189999999998</v>
      </c>
      <c r="G61" s="1">
        <v>742.40899999999999</v>
      </c>
    </row>
    <row r="62" spans="1:7" x14ac:dyDescent="0.3">
      <c r="A62">
        <v>60</v>
      </c>
      <c r="B62" s="1">
        <v>4.9889000000000001</v>
      </c>
      <c r="C62" s="1">
        <v>4.9889000000000001</v>
      </c>
      <c r="D62" s="1">
        <v>-19574.9002</v>
      </c>
      <c r="E62" s="1">
        <v>6.7888000000000002</v>
      </c>
      <c r="F62" s="1">
        <v>303.90210000000002</v>
      </c>
      <c r="G62" s="1">
        <v>500.07799999999997</v>
      </c>
    </row>
    <row r="63" spans="1:7" x14ac:dyDescent="0.3">
      <c r="A63">
        <v>61</v>
      </c>
      <c r="B63" s="1">
        <v>5.0727000000000002</v>
      </c>
      <c r="C63" s="1">
        <v>5.0727000000000002</v>
      </c>
      <c r="D63" s="1">
        <v>-19605.304400000001</v>
      </c>
      <c r="E63" s="1">
        <v>7.1898</v>
      </c>
      <c r="F63" s="1">
        <v>310.64940000000001</v>
      </c>
      <c r="G63" s="1">
        <v>427.45940000000002</v>
      </c>
    </row>
    <row r="64" spans="1:7" x14ac:dyDescent="0.3">
      <c r="A64">
        <v>62</v>
      </c>
      <c r="B64" s="1">
        <v>5.1566000000000001</v>
      </c>
      <c r="C64" s="1">
        <v>5.1566000000000001</v>
      </c>
      <c r="D64" s="1">
        <v>-19580.7929</v>
      </c>
      <c r="E64" s="1">
        <v>6.6984000000000004</v>
      </c>
      <c r="F64" s="1">
        <v>287.66840000000002</v>
      </c>
      <c r="G64" s="1">
        <v>729.10680000000002</v>
      </c>
    </row>
    <row r="65" spans="1:7" x14ac:dyDescent="0.3">
      <c r="A65">
        <v>63</v>
      </c>
      <c r="B65" s="1">
        <v>5.2404000000000002</v>
      </c>
      <c r="C65" s="1">
        <v>5.2404000000000002</v>
      </c>
      <c r="D65" s="1">
        <v>-19552.464899999999</v>
      </c>
      <c r="E65" s="1">
        <v>7.1334999999999997</v>
      </c>
      <c r="F65" s="1">
        <v>302.82</v>
      </c>
      <c r="G65" s="1">
        <v>639.02539999999999</v>
      </c>
    </row>
    <row r="66" spans="1:7" x14ac:dyDescent="0.3">
      <c r="A66">
        <v>64</v>
      </c>
      <c r="B66" s="1">
        <v>5.3243</v>
      </c>
      <c r="C66" s="1">
        <v>5.3243</v>
      </c>
      <c r="D66" s="1">
        <v>-19556.0926</v>
      </c>
      <c r="E66" s="1">
        <v>7.0381</v>
      </c>
      <c r="F66" s="1">
        <v>306.42250000000001</v>
      </c>
      <c r="G66" s="1">
        <v>773.4221</v>
      </c>
    </row>
    <row r="67" spans="1:7" x14ac:dyDescent="0.3">
      <c r="A67">
        <v>65</v>
      </c>
      <c r="B67" s="1">
        <v>5.4081000000000001</v>
      </c>
      <c r="C67" s="1">
        <v>5.4081000000000001</v>
      </c>
      <c r="D67" s="1">
        <v>-18643.320800000001</v>
      </c>
      <c r="E67" s="1">
        <v>11.441000000000001</v>
      </c>
      <c r="F67" s="1">
        <v>544.26599999999996</v>
      </c>
      <c r="G67" s="1">
        <v>513.19539999999995</v>
      </c>
    </row>
    <row r="68" spans="1:7" x14ac:dyDescent="0.3">
      <c r="A68">
        <v>66</v>
      </c>
      <c r="B68" s="1">
        <v>5.492</v>
      </c>
      <c r="C68" s="1">
        <v>5.492</v>
      </c>
      <c r="D68" s="1">
        <v>-17481.473300000001</v>
      </c>
      <c r="E68" s="1">
        <v>12.608000000000001</v>
      </c>
      <c r="F68" s="1">
        <v>636.59839999999997</v>
      </c>
      <c r="G68" s="1">
        <v>360.45530000000002</v>
      </c>
    </row>
    <row r="69" spans="1:7" x14ac:dyDescent="0.3">
      <c r="A69">
        <v>67</v>
      </c>
      <c r="B69" s="1">
        <v>5.5758000000000001</v>
      </c>
      <c r="C69" s="1">
        <v>5.5758000000000001</v>
      </c>
      <c r="D69" s="1">
        <v>-16639.033100000001</v>
      </c>
      <c r="E69" s="1">
        <v>9.9144000000000005</v>
      </c>
      <c r="F69" s="1">
        <v>395.3931</v>
      </c>
      <c r="G69" s="1">
        <v>612.97310000000004</v>
      </c>
    </row>
    <row r="70" spans="1:7" x14ac:dyDescent="0.3">
      <c r="A70">
        <v>68</v>
      </c>
      <c r="B70" s="1">
        <v>5.6596000000000002</v>
      </c>
      <c r="C70" s="1">
        <v>5.6596000000000002</v>
      </c>
      <c r="D70" s="1">
        <v>-16322.142900000001</v>
      </c>
      <c r="E70" s="1">
        <v>6.5910000000000002</v>
      </c>
      <c r="F70" s="1">
        <v>281.8981</v>
      </c>
      <c r="G70" s="1">
        <v>773.76020000000005</v>
      </c>
    </row>
    <row r="71" spans="1:7" x14ac:dyDescent="0.3">
      <c r="A71">
        <v>69</v>
      </c>
      <c r="B71" s="1">
        <v>5.7435</v>
      </c>
      <c r="C71" s="1">
        <v>5.7435</v>
      </c>
      <c r="D71" s="1">
        <v>-16288.3176</v>
      </c>
      <c r="E71" s="1">
        <v>7.2347000000000001</v>
      </c>
      <c r="F71" s="1">
        <v>302.0838</v>
      </c>
      <c r="G71" s="1">
        <v>761.37639999999999</v>
      </c>
    </row>
    <row r="72" spans="1:7" x14ac:dyDescent="0.3">
      <c r="A72">
        <v>70</v>
      </c>
      <c r="B72" s="1">
        <v>5.8273000000000001</v>
      </c>
      <c r="C72" s="1">
        <v>5.8273000000000001</v>
      </c>
      <c r="D72" s="1">
        <v>-16320.4041</v>
      </c>
      <c r="E72" s="1">
        <v>5.8041</v>
      </c>
      <c r="F72" s="1">
        <v>258.18720000000002</v>
      </c>
      <c r="G72" s="1">
        <v>796.8904</v>
      </c>
    </row>
    <row r="73" spans="1:7" x14ac:dyDescent="0.3">
      <c r="A73">
        <v>71</v>
      </c>
      <c r="B73" s="1">
        <v>5.9112</v>
      </c>
      <c r="C73" s="1">
        <v>5.9112</v>
      </c>
      <c r="D73" s="1">
        <v>-16307.351199999999</v>
      </c>
      <c r="E73" s="1">
        <v>6.1791</v>
      </c>
      <c r="F73" s="1">
        <v>266.00740000000002</v>
      </c>
      <c r="G73" s="1">
        <v>781.58849999999995</v>
      </c>
    </row>
    <row r="74" spans="1:7" x14ac:dyDescent="0.3">
      <c r="A74">
        <v>72</v>
      </c>
      <c r="B74" s="1">
        <v>5.9950000000000001</v>
      </c>
      <c r="C74" s="1">
        <v>5.9950000000000001</v>
      </c>
      <c r="D74" s="1">
        <v>-16317.983200000001</v>
      </c>
      <c r="E74" s="1">
        <v>5.6856</v>
      </c>
      <c r="F74" s="1">
        <v>263.15980000000002</v>
      </c>
      <c r="G74" s="1">
        <v>847.47400000000005</v>
      </c>
    </row>
    <row r="75" spans="1:7" x14ac:dyDescent="0.3">
      <c r="A75">
        <v>73</v>
      </c>
      <c r="B75" s="1">
        <v>6.0789</v>
      </c>
      <c r="C75" s="1">
        <v>6.0789</v>
      </c>
      <c r="D75" s="1">
        <v>-16312.1358</v>
      </c>
      <c r="E75" s="1">
        <v>6.7146999999999997</v>
      </c>
      <c r="F75" s="1">
        <v>259.4708</v>
      </c>
      <c r="G75" s="1">
        <v>744.84659999999997</v>
      </c>
    </row>
    <row r="76" spans="1:7" x14ac:dyDescent="0.3">
      <c r="A76">
        <v>74</v>
      </c>
      <c r="B76" s="1">
        <v>6.1627000000000001</v>
      </c>
      <c r="C76" s="1">
        <v>6.1627000000000001</v>
      </c>
      <c r="D76" s="1">
        <v>-16302.558300000001</v>
      </c>
      <c r="E76" s="1">
        <v>6.3853</v>
      </c>
      <c r="F76" s="1">
        <v>276.29270000000002</v>
      </c>
      <c r="G76" s="1">
        <v>667.22609999999997</v>
      </c>
    </row>
    <row r="77" spans="1:7" x14ac:dyDescent="0.3">
      <c r="A77">
        <v>75</v>
      </c>
      <c r="B77" s="1">
        <v>6.2465999999999999</v>
      </c>
      <c r="C77" s="1">
        <v>6.2465999999999999</v>
      </c>
      <c r="D77" s="1">
        <v>-16266.716899999999</v>
      </c>
      <c r="E77" s="1">
        <v>6.3376999999999999</v>
      </c>
      <c r="F77" s="1">
        <v>281.67439999999999</v>
      </c>
      <c r="G77" s="1">
        <v>587.74630000000002</v>
      </c>
    </row>
    <row r="78" spans="1:7" x14ac:dyDescent="0.3">
      <c r="A78">
        <v>76</v>
      </c>
      <c r="B78" s="1">
        <v>6.3304</v>
      </c>
      <c r="C78" s="1">
        <v>6.3304</v>
      </c>
      <c r="D78" s="1">
        <v>-16302.5672</v>
      </c>
      <c r="E78" s="1">
        <v>6.8813000000000004</v>
      </c>
      <c r="F78" s="1">
        <v>294.9427</v>
      </c>
      <c r="G78" s="1">
        <v>900.24749999999995</v>
      </c>
    </row>
    <row r="79" spans="1:7" x14ac:dyDescent="0.3">
      <c r="A79">
        <v>77</v>
      </c>
      <c r="B79" s="1">
        <v>6.4142999999999999</v>
      </c>
      <c r="C79" s="1">
        <v>6.4142999999999999</v>
      </c>
      <c r="D79" s="1">
        <v>-16376.5839</v>
      </c>
      <c r="E79" s="1">
        <v>6.7816000000000001</v>
      </c>
      <c r="F79" s="1">
        <v>304.39749999999998</v>
      </c>
      <c r="G79" s="1">
        <v>684.45460000000003</v>
      </c>
    </row>
    <row r="80" spans="1:7" x14ac:dyDescent="0.3">
      <c r="A80">
        <v>78</v>
      </c>
      <c r="B80" s="1">
        <v>6.4981</v>
      </c>
      <c r="C80" s="1">
        <v>6.4981</v>
      </c>
      <c r="D80" s="1">
        <v>-16323.2286</v>
      </c>
      <c r="E80" s="1">
        <v>7.4580000000000002</v>
      </c>
      <c r="F80" s="1">
        <v>300.40379999999999</v>
      </c>
      <c r="G80" s="1">
        <v>428.90370000000001</v>
      </c>
    </row>
    <row r="81" spans="1:7" x14ac:dyDescent="0.3">
      <c r="A81">
        <v>79</v>
      </c>
      <c r="B81" s="1">
        <v>6.5819999999999999</v>
      </c>
      <c r="C81" s="1">
        <v>6.5819999999999999</v>
      </c>
      <c r="D81" s="1">
        <v>-16320.0141</v>
      </c>
      <c r="E81" s="1">
        <v>7.2232000000000003</v>
      </c>
      <c r="F81" s="1">
        <v>285.51089999999999</v>
      </c>
      <c r="G81" s="1">
        <v>580.09789999999998</v>
      </c>
    </row>
    <row r="82" spans="1:7" x14ac:dyDescent="0.3">
      <c r="A82">
        <v>80</v>
      </c>
      <c r="B82" s="1">
        <v>6.6657999999999999</v>
      </c>
      <c r="C82" s="1">
        <v>6.6657999999999999</v>
      </c>
      <c r="D82" s="1">
        <v>-16299.596799999999</v>
      </c>
      <c r="E82" s="1">
        <v>6.593</v>
      </c>
      <c r="F82" s="1">
        <v>304.04469999999998</v>
      </c>
      <c r="G82" s="1">
        <v>684.73479999999995</v>
      </c>
    </row>
    <row r="83" spans="1:7" x14ac:dyDescent="0.3">
      <c r="A83">
        <v>81</v>
      </c>
      <c r="B83" s="1">
        <v>6.7496999999999998</v>
      </c>
      <c r="C83" s="1">
        <v>6.7496999999999998</v>
      </c>
      <c r="D83" s="1">
        <v>-16327.4959</v>
      </c>
      <c r="E83" s="1">
        <v>6.1243999999999996</v>
      </c>
      <c r="F83" s="1">
        <v>280.0077</v>
      </c>
      <c r="G83" s="1">
        <v>545.03499999999997</v>
      </c>
    </row>
    <row r="84" spans="1:7" x14ac:dyDescent="0.3">
      <c r="A84">
        <v>82</v>
      </c>
      <c r="B84" s="1">
        <v>6.8334999999999999</v>
      </c>
      <c r="C84" s="1">
        <v>6.8334999999999999</v>
      </c>
      <c r="D84" s="1">
        <v>-16353.2621</v>
      </c>
      <c r="E84" s="1">
        <v>6.1638000000000002</v>
      </c>
      <c r="F84" s="1">
        <v>280.3424</v>
      </c>
      <c r="G84" s="1">
        <v>772.18759999999997</v>
      </c>
    </row>
    <row r="85" spans="1:7" x14ac:dyDescent="0.3">
      <c r="A85">
        <v>83</v>
      </c>
      <c r="B85" s="1">
        <v>6.9173</v>
      </c>
      <c r="C85" s="1">
        <v>6.9173</v>
      </c>
      <c r="D85" s="1">
        <v>-16321.8855</v>
      </c>
      <c r="E85" s="1">
        <v>6.0407999999999999</v>
      </c>
      <c r="F85" s="1">
        <v>314.14280000000002</v>
      </c>
      <c r="G85" s="1">
        <v>765.13160000000005</v>
      </c>
    </row>
    <row r="86" spans="1:7" x14ac:dyDescent="0.3">
      <c r="A86">
        <v>84</v>
      </c>
      <c r="B86" s="1">
        <v>7.0011999999999999</v>
      </c>
      <c r="C86" s="1">
        <v>7.0011999999999999</v>
      </c>
      <c r="D86" s="1">
        <v>-16345.7934</v>
      </c>
      <c r="E86" s="1">
        <v>6.4165000000000001</v>
      </c>
      <c r="F86" s="1">
        <v>274.28989999999999</v>
      </c>
      <c r="G86" s="1">
        <v>541.6164</v>
      </c>
    </row>
    <row r="87" spans="1:7" x14ac:dyDescent="0.3">
      <c r="A87">
        <v>85</v>
      </c>
      <c r="B87" s="1">
        <v>7.085</v>
      </c>
      <c r="C87" s="1">
        <v>7.085</v>
      </c>
      <c r="D87" s="1">
        <v>-16374.383599999999</v>
      </c>
      <c r="E87" s="1">
        <v>6.4534000000000002</v>
      </c>
      <c r="F87" s="1">
        <v>274.27730000000003</v>
      </c>
      <c r="G87" s="1">
        <v>881.9171</v>
      </c>
    </row>
    <row r="88" spans="1:7" x14ac:dyDescent="0.3">
      <c r="A88">
        <v>86</v>
      </c>
      <c r="B88" s="1">
        <v>7.1688999999999998</v>
      </c>
      <c r="C88" s="1">
        <v>7.1688999999999998</v>
      </c>
      <c r="D88" s="1">
        <v>-16337.8102</v>
      </c>
      <c r="E88" s="1">
        <v>8.5028000000000006</v>
      </c>
      <c r="F88" s="1">
        <v>306.17700000000002</v>
      </c>
      <c r="G88" s="1">
        <v>444.69040000000001</v>
      </c>
    </row>
    <row r="89" spans="1:7" x14ac:dyDescent="0.3">
      <c r="A89">
        <v>87</v>
      </c>
      <c r="B89" s="1">
        <v>7.2526999999999999</v>
      </c>
      <c r="C89" s="1">
        <v>7.2526999999999999</v>
      </c>
      <c r="D89" s="1">
        <v>-16373.9614</v>
      </c>
      <c r="E89" s="1">
        <v>7.4757999999999996</v>
      </c>
      <c r="F89" s="1">
        <v>302.94159999999999</v>
      </c>
      <c r="G89" s="1">
        <v>430.47730000000001</v>
      </c>
    </row>
    <row r="90" spans="1:7" x14ac:dyDescent="0.3">
      <c r="A90">
        <v>88</v>
      </c>
      <c r="B90" s="1">
        <v>7.3365999999999998</v>
      </c>
      <c r="C90" s="1">
        <v>7.3365999999999998</v>
      </c>
      <c r="D90" s="1">
        <v>-16347.7426</v>
      </c>
      <c r="E90" s="1">
        <v>7.6487999999999996</v>
      </c>
      <c r="F90" s="1">
        <v>299.32409999999999</v>
      </c>
      <c r="G90" s="1">
        <v>699.84079999999994</v>
      </c>
    </row>
    <row r="91" spans="1:7" x14ac:dyDescent="0.3">
      <c r="A91">
        <v>89</v>
      </c>
      <c r="B91" s="1">
        <v>7.4203999999999999</v>
      </c>
      <c r="C91" s="1">
        <v>7.4203999999999999</v>
      </c>
      <c r="D91" s="1">
        <v>-16317.5519</v>
      </c>
      <c r="E91" s="1">
        <v>8.3842999999999996</v>
      </c>
      <c r="F91" s="1">
        <v>287.69540000000001</v>
      </c>
      <c r="G91" s="1">
        <v>835.71550000000002</v>
      </c>
    </row>
    <row r="92" spans="1:7" x14ac:dyDescent="0.3">
      <c r="A92">
        <v>90</v>
      </c>
      <c r="B92" s="1">
        <v>7.5042999999999997</v>
      </c>
      <c r="C92" s="1">
        <v>7.5042999999999997</v>
      </c>
      <c r="D92" s="1">
        <v>-16396.383600000001</v>
      </c>
      <c r="E92" s="1">
        <v>7.6501000000000001</v>
      </c>
      <c r="F92" s="1">
        <v>287.08769999999998</v>
      </c>
      <c r="G92" s="1">
        <v>513.1721</v>
      </c>
    </row>
    <row r="93" spans="1:7" x14ac:dyDescent="0.3">
      <c r="A93">
        <v>91</v>
      </c>
      <c r="B93" s="1">
        <v>7.5880999999999998</v>
      </c>
      <c r="C93" s="1">
        <v>7.5880999999999998</v>
      </c>
      <c r="D93" s="1">
        <v>-16379.0715</v>
      </c>
      <c r="E93" s="1">
        <v>5.9109999999999996</v>
      </c>
      <c r="F93" s="1">
        <v>276.41800000000001</v>
      </c>
      <c r="G93" s="1">
        <v>719.97180000000003</v>
      </c>
    </row>
    <row r="94" spans="1:7" x14ac:dyDescent="0.3">
      <c r="A94">
        <v>92</v>
      </c>
      <c r="B94" s="1">
        <v>7.6719999999999997</v>
      </c>
      <c r="C94" s="1">
        <v>7.6719999999999997</v>
      </c>
      <c r="D94" s="1">
        <v>-16403.002700000001</v>
      </c>
      <c r="E94" s="1">
        <v>5.9896000000000003</v>
      </c>
      <c r="F94" s="1">
        <v>259.80399999999997</v>
      </c>
      <c r="G94" s="1">
        <v>981.7002</v>
      </c>
    </row>
    <row r="95" spans="1:7" x14ac:dyDescent="0.3">
      <c r="A95">
        <v>93</v>
      </c>
      <c r="B95" s="1">
        <v>7.7557999999999998</v>
      </c>
      <c r="C95" s="1">
        <v>7.7557999999999998</v>
      </c>
      <c r="D95" s="1">
        <v>-16397.9833</v>
      </c>
      <c r="E95" s="1">
        <v>7.2168000000000001</v>
      </c>
      <c r="F95" s="1">
        <v>295.59070000000003</v>
      </c>
      <c r="G95" s="1">
        <v>552.35550000000001</v>
      </c>
    </row>
    <row r="96" spans="1:7" x14ac:dyDescent="0.3">
      <c r="A96">
        <v>94</v>
      </c>
      <c r="B96" s="1">
        <v>7.8396999999999997</v>
      </c>
      <c r="C96" s="1">
        <v>7.8396999999999997</v>
      </c>
      <c r="D96" s="1">
        <v>-16398.790499999999</v>
      </c>
      <c r="E96" s="1">
        <v>7.1631999999999998</v>
      </c>
      <c r="F96" s="1">
        <v>299.18439999999998</v>
      </c>
      <c r="G96" s="1">
        <v>501.79719999999998</v>
      </c>
    </row>
    <row r="97" spans="1:7" x14ac:dyDescent="0.3">
      <c r="A97">
        <v>95</v>
      </c>
      <c r="B97" s="1">
        <v>7.9234999999999998</v>
      </c>
      <c r="C97" s="1">
        <v>7.9234999999999998</v>
      </c>
      <c r="D97" s="1">
        <v>-16327.503199999999</v>
      </c>
      <c r="E97" s="1">
        <v>7.1912000000000003</v>
      </c>
      <c r="F97" s="1">
        <v>250.95519999999999</v>
      </c>
      <c r="G97" s="1">
        <v>591.39369999999997</v>
      </c>
    </row>
    <row r="98" spans="1:7" x14ac:dyDescent="0.3">
      <c r="A98">
        <v>96</v>
      </c>
      <c r="B98" s="1">
        <v>8.0074000000000005</v>
      </c>
      <c r="C98" s="1">
        <v>8.0074000000000005</v>
      </c>
      <c r="D98" s="1">
        <v>-16331.8549</v>
      </c>
      <c r="E98" s="1">
        <v>6.6546000000000003</v>
      </c>
      <c r="F98" s="1">
        <v>291.89159999999998</v>
      </c>
      <c r="G98" s="1">
        <v>591.75300000000004</v>
      </c>
    </row>
    <row r="99" spans="1:7" x14ac:dyDescent="0.3">
      <c r="A99">
        <v>97</v>
      </c>
      <c r="B99" s="1">
        <v>8.0912000000000006</v>
      </c>
      <c r="C99" s="1">
        <v>8.0912000000000006</v>
      </c>
      <c r="D99" s="1">
        <v>-16392.034100000001</v>
      </c>
      <c r="E99" s="1">
        <v>5.7514000000000003</v>
      </c>
      <c r="F99" s="1">
        <v>266.38069999999999</v>
      </c>
      <c r="G99" s="1">
        <v>702.83759999999995</v>
      </c>
    </row>
    <row r="100" spans="1:7" x14ac:dyDescent="0.3">
      <c r="A100">
        <v>98</v>
      </c>
      <c r="B100" s="1">
        <v>8.1750000000000007</v>
      </c>
      <c r="C100" s="1">
        <v>8.1750000000000007</v>
      </c>
      <c r="D100" s="1">
        <v>-16384.6895</v>
      </c>
      <c r="E100" s="1">
        <v>5.5186999999999999</v>
      </c>
      <c r="F100" s="1">
        <v>259.87430000000001</v>
      </c>
      <c r="G100" s="1">
        <v>1065.3508999999999</v>
      </c>
    </row>
    <row r="101" spans="1:7" x14ac:dyDescent="0.3">
      <c r="A101">
        <v>99</v>
      </c>
      <c r="B101" s="1">
        <v>8.2589000000000006</v>
      </c>
      <c r="C101" s="1">
        <v>8.2589000000000006</v>
      </c>
      <c r="D101" s="1">
        <v>-16386.3963</v>
      </c>
      <c r="E101" s="1">
        <v>6.3491</v>
      </c>
      <c r="F101" s="1">
        <v>274.11070000000001</v>
      </c>
      <c r="G101" s="1">
        <v>623.25130000000001</v>
      </c>
    </row>
    <row r="102" spans="1:7" x14ac:dyDescent="0.3">
      <c r="A102">
        <v>100</v>
      </c>
      <c r="B102" s="1">
        <v>8.3427000000000007</v>
      </c>
      <c r="C102" s="1">
        <v>8.3427000000000007</v>
      </c>
      <c r="D102" s="1">
        <v>-16387.468799999999</v>
      </c>
      <c r="E102" s="1">
        <v>6.3956</v>
      </c>
      <c r="F102" s="1">
        <v>258.21679999999998</v>
      </c>
      <c r="G102" s="1">
        <v>889.33860000000004</v>
      </c>
    </row>
    <row r="103" spans="1:7" x14ac:dyDescent="0.3">
      <c r="A103">
        <v>101</v>
      </c>
      <c r="B103" s="1">
        <v>8.4266000000000005</v>
      </c>
      <c r="C103" s="1">
        <v>8.4266000000000005</v>
      </c>
      <c r="D103" s="1">
        <v>-16388.7215</v>
      </c>
      <c r="E103" s="1">
        <v>7.5256999999999996</v>
      </c>
      <c r="F103" s="1">
        <v>293.78640000000001</v>
      </c>
      <c r="G103" s="1">
        <v>607.26760000000002</v>
      </c>
    </row>
    <row r="104" spans="1:7" x14ac:dyDescent="0.3">
      <c r="A104">
        <v>102</v>
      </c>
      <c r="B104" s="1">
        <v>8.5104000000000006</v>
      </c>
      <c r="C104" s="1">
        <v>8.5104000000000006</v>
      </c>
      <c r="D104" s="1">
        <v>-16403.189999999999</v>
      </c>
      <c r="E104" s="1">
        <v>5.9985999999999997</v>
      </c>
      <c r="F104" s="1">
        <v>279.57040000000001</v>
      </c>
      <c r="G104" s="1">
        <v>919.89670000000001</v>
      </c>
    </row>
    <row r="105" spans="1:7" x14ac:dyDescent="0.3">
      <c r="A105">
        <v>103</v>
      </c>
      <c r="B105" s="1">
        <v>8.5943000000000005</v>
      </c>
      <c r="C105" s="1">
        <v>8.5943000000000005</v>
      </c>
      <c r="D105" s="1">
        <v>-16377.995999999999</v>
      </c>
      <c r="E105" s="1">
        <v>6.3792999999999997</v>
      </c>
      <c r="F105" s="1">
        <v>282.03699999999998</v>
      </c>
      <c r="G105" s="1">
        <v>722.46749999999997</v>
      </c>
    </row>
    <row r="106" spans="1:7" x14ac:dyDescent="0.3">
      <c r="A106">
        <v>104</v>
      </c>
      <c r="B106" s="1">
        <v>8.6781000000000006</v>
      </c>
      <c r="C106" s="1">
        <v>8.6781000000000006</v>
      </c>
      <c r="D106" s="1">
        <v>-16327.337100000001</v>
      </c>
      <c r="E106" s="1">
        <v>7.4432</v>
      </c>
      <c r="F106" s="1">
        <v>294.32560000000001</v>
      </c>
      <c r="G106" s="1">
        <v>489.94670000000002</v>
      </c>
    </row>
    <row r="107" spans="1:7" x14ac:dyDescent="0.3">
      <c r="A107">
        <v>105</v>
      </c>
      <c r="B107" s="1">
        <v>8.7620000000000005</v>
      </c>
      <c r="C107" s="1">
        <v>8.7620000000000005</v>
      </c>
      <c r="D107" s="1">
        <v>-16392.1731</v>
      </c>
      <c r="E107" s="1">
        <v>7.3334999999999999</v>
      </c>
      <c r="F107" s="1">
        <v>287.96609999999998</v>
      </c>
      <c r="G107" s="1">
        <v>613.33540000000005</v>
      </c>
    </row>
    <row r="108" spans="1:7" x14ac:dyDescent="0.3">
      <c r="A108">
        <v>106</v>
      </c>
      <c r="B108" s="1">
        <v>8.8458000000000006</v>
      </c>
      <c r="C108" s="1">
        <v>8.8458000000000006</v>
      </c>
      <c r="D108" s="1">
        <v>-16381.8421</v>
      </c>
      <c r="E108" s="1">
        <v>6.7931999999999997</v>
      </c>
      <c r="F108" s="1">
        <v>309.54050000000001</v>
      </c>
      <c r="G108" s="1">
        <v>615.78369999999995</v>
      </c>
    </row>
    <row r="109" spans="1:7" x14ac:dyDescent="0.3">
      <c r="A109">
        <v>107</v>
      </c>
      <c r="B109" s="1">
        <v>8.9297000000000004</v>
      </c>
      <c r="C109" s="1">
        <v>8.9297000000000004</v>
      </c>
      <c r="D109" s="1">
        <v>-16433.116900000001</v>
      </c>
      <c r="E109" s="1">
        <v>6.7586000000000004</v>
      </c>
      <c r="F109" s="1">
        <v>309.005</v>
      </c>
      <c r="G109" s="1">
        <v>529.29250000000002</v>
      </c>
    </row>
    <row r="110" spans="1:7" x14ac:dyDescent="0.3">
      <c r="A110">
        <v>108</v>
      </c>
      <c r="B110" s="1">
        <v>9.0135000000000005</v>
      </c>
      <c r="C110" s="1">
        <v>9.0135000000000005</v>
      </c>
      <c r="D110" s="1">
        <v>-16364.0643</v>
      </c>
      <c r="E110" s="1">
        <v>5.5682</v>
      </c>
      <c r="F110" s="1">
        <v>260.70069999999998</v>
      </c>
      <c r="G110" s="1">
        <v>910.84140000000002</v>
      </c>
    </row>
    <row r="111" spans="1:7" x14ac:dyDescent="0.3">
      <c r="A111">
        <v>109</v>
      </c>
      <c r="B111" s="1">
        <v>9.0974000000000004</v>
      </c>
      <c r="C111" s="1">
        <v>9.0974000000000004</v>
      </c>
      <c r="D111" s="1">
        <v>-16368.0358</v>
      </c>
      <c r="E111" s="1">
        <v>6.0651999999999999</v>
      </c>
      <c r="F111" s="1">
        <v>273.95420000000001</v>
      </c>
      <c r="G111" s="1">
        <v>687.5498</v>
      </c>
    </row>
    <row r="112" spans="1:7" x14ac:dyDescent="0.3">
      <c r="A112">
        <v>110</v>
      </c>
      <c r="B112" s="1">
        <v>9.1812000000000005</v>
      </c>
      <c r="C112" s="1">
        <v>9.1812000000000005</v>
      </c>
      <c r="D112" s="1">
        <v>-16409.144400000001</v>
      </c>
      <c r="E112" s="1">
        <v>6.4241000000000001</v>
      </c>
      <c r="F112" s="1">
        <v>311.45710000000003</v>
      </c>
      <c r="G112" s="1">
        <v>661.1807</v>
      </c>
    </row>
    <row r="113" spans="1:7" x14ac:dyDescent="0.3">
      <c r="A113">
        <v>111</v>
      </c>
      <c r="B113" s="1">
        <v>9.2650000000000006</v>
      </c>
      <c r="C113" s="1">
        <v>9.2650000000000006</v>
      </c>
      <c r="D113" s="1">
        <v>-16429.463899999999</v>
      </c>
      <c r="E113" s="1">
        <v>5.4024999999999999</v>
      </c>
      <c r="F113" s="1">
        <v>257.28460000000001</v>
      </c>
      <c r="G113" s="1">
        <v>1053.9915000000001</v>
      </c>
    </row>
    <row r="114" spans="1:7" x14ac:dyDescent="0.3">
      <c r="A114">
        <v>112</v>
      </c>
      <c r="B114" s="1">
        <v>9.3489000000000004</v>
      </c>
      <c r="C114" s="1">
        <v>9.3489000000000004</v>
      </c>
      <c r="D114" s="1">
        <v>-16340.4426</v>
      </c>
      <c r="E114" s="1">
        <v>7.9589999999999996</v>
      </c>
      <c r="F114" s="1">
        <v>312.45330000000001</v>
      </c>
      <c r="G114" s="1">
        <v>534.38369999999998</v>
      </c>
    </row>
    <row r="115" spans="1:7" x14ac:dyDescent="0.3">
      <c r="A115">
        <v>113</v>
      </c>
      <c r="B115" s="1">
        <v>9.4327000000000005</v>
      </c>
      <c r="C115" s="1">
        <v>9.4327000000000005</v>
      </c>
      <c r="D115" s="1">
        <v>-16439.155999999999</v>
      </c>
      <c r="E115" s="1">
        <v>7.0678000000000001</v>
      </c>
      <c r="F115" s="1">
        <v>292.22840000000002</v>
      </c>
      <c r="G115" s="1">
        <v>596.37450000000001</v>
      </c>
    </row>
    <row r="116" spans="1:7" x14ac:dyDescent="0.3">
      <c r="A116">
        <v>114</v>
      </c>
      <c r="B116" s="1">
        <v>9.5166000000000004</v>
      </c>
      <c r="C116" s="1">
        <v>9.5166000000000004</v>
      </c>
      <c r="D116" s="1">
        <v>-16414.444599999999</v>
      </c>
      <c r="E116" s="1">
        <v>7.4782999999999999</v>
      </c>
      <c r="F116" s="1">
        <v>277.25689999999997</v>
      </c>
      <c r="G116" s="1">
        <v>501.19900000000001</v>
      </c>
    </row>
    <row r="117" spans="1:7" x14ac:dyDescent="0.3">
      <c r="A117">
        <v>115</v>
      </c>
      <c r="B117" s="1">
        <v>9.6004000000000005</v>
      </c>
      <c r="C117" s="1">
        <v>9.6004000000000005</v>
      </c>
      <c r="D117" s="1">
        <v>-16404.697100000001</v>
      </c>
      <c r="E117" s="1">
        <v>6.343</v>
      </c>
      <c r="F117" s="1">
        <v>270.21449999999999</v>
      </c>
      <c r="G117" s="1">
        <v>877.22479999999996</v>
      </c>
    </row>
    <row r="118" spans="1:7" x14ac:dyDescent="0.3">
      <c r="A118">
        <v>116</v>
      </c>
      <c r="B118" s="1">
        <v>9.6843000000000004</v>
      </c>
      <c r="C118" s="1">
        <v>9.6843000000000004</v>
      </c>
      <c r="D118" s="1">
        <v>-16380.541499999999</v>
      </c>
      <c r="E118" s="1">
        <v>6.0365000000000002</v>
      </c>
      <c r="F118" s="1">
        <v>272.27010000000001</v>
      </c>
      <c r="G118" s="1">
        <v>718.20650000000001</v>
      </c>
    </row>
    <row r="119" spans="1:7" x14ac:dyDescent="0.3">
      <c r="A119">
        <v>117</v>
      </c>
      <c r="B119" s="1">
        <v>9.7681000000000004</v>
      </c>
      <c r="C119" s="1">
        <v>9.7681000000000004</v>
      </c>
      <c r="D119" s="1">
        <v>-16417.7641</v>
      </c>
      <c r="E119" s="1">
        <v>6.3353000000000002</v>
      </c>
      <c r="F119" s="1">
        <v>272.5804</v>
      </c>
      <c r="G119" s="1">
        <v>609.02869999999996</v>
      </c>
    </row>
    <row r="120" spans="1:7" x14ac:dyDescent="0.3">
      <c r="A120">
        <v>118</v>
      </c>
      <c r="B120" s="1">
        <v>9.8520000000000003</v>
      </c>
      <c r="C120" s="1">
        <v>9.8520000000000003</v>
      </c>
      <c r="D120" s="1">
        <v>-16378.9169</v>
      </c>
      <c r="E120" s="1">
        <v>6.0403000000000002</v>
      </c>
      <c r="F120" s="1">
        <v>273.89229999999998</v>
      </c>
      <c r="G120" s="1">
        <v>746.49030000000005</v>
      </c>
    </row>
    <row r="121" spans="1:7" x14ac:dyDescent="0.3">
      <c r="A121">
        <v>119</v>
      </c>
      <c r="B121" s="1">
        <v>9.9358000000000004</v>
      </c>
      <c r="C121" s="1">
        <v>9.9358000000000004</v>
      </c>
      <c r="D121" s="1">
        <v>-16394.928899999999</v>
      </c>
      <c r="E121" s="1">
        <v>5.8131000000000004</v>
      </c>
      <c r="F121" s="1">
        <v>269.51609999999999</v>
      </c>
      <c r="G121" s="1">
        <v>854.48530000000005</v>
      </c>
    </row>
    <row r="122" spans="1:7" x14ac:dyDescent="0.3">
      <c r="A122">
        <v>120</v>
      </c>
      <c r="B122" s="1">
        <v>10.0197</v>
      </c>
      <c r="C122" s="1">
        <v>10.0197</v>
      </c>
      <c r="D122" s="1">
        <v>-16399.280999999999</v>
      </c>
      <c r="E122" s="1">
        <v>7.8323999999999998</v>
      </c>
      <c r="F122" s="1">
        <v>321.38920000000002</v>
      </c>
      <c r="G122" s="1">
        <v>620.54899999999998</v>
      </c>
    </row>
    <row r="123" spans="1:7" x14ac:dyDescent="0.3">
      <c r="A123">
        <v>121</v>
      </c>
      <c r="B123" s="1">
        <v>10.1035</v>
      </c>
      <c r="C123" s="1">
        <v>10.1035</v>
      </c>
      <c r="D123" s="1">
        <v>-16414.442200000001</v>
      </c>
      <c r="E123" s="1">
        <v>7.4603999999999999</v>
      </c>
      <c r="F123" s="1">
        <v>290.41590000000002</v>
      </c>
      <c r="G123" s="1">
        <v>483.90440000000001</v>
      </c>
    </row>
    <row r="124" spans="1:7" x14ac:dyDescent="0.3">
      <c r="A124">
        <v>122</v>
      </c>
      <c r="B124" s="1">
        <v>10.1874</v>
      </c>
      <c r="C124" s="1">
        <v>10.1874</v>
      </c>
      <c r="D124" s="1">
        <v>-16000.635</v>
      </c>
      <c r="E124" s="1">
        <v>10.71</v>
      </c>
      <c r="F124" s="1">
        <v>439.04610000000002</v>
      </c>
      <c r="G124" s="1">
        <v>543.74969999999996</v>
      </c>
    </row>
    <row r="125" spans="1:7" x14ac:dyDescent="0.3">
      <c r="A125">
        <v>123</v>
      </c>
      <c r="B125" s="1">
        <v>10.2712</v>
      </c>
      <c r="C125" s="1">
        <v>10.2712</v>
      </c>
      <c r="D125" s="1">
        <v>-14889.599700000001</v>
      </c>
      <c r="E125" s="1">
        <v>11.952999999999999</v>
      </c>
      <c r="F125" s="1">
        <v>592.49659999999994</v>
      </c>
      <c r="G125" s="1">
        <v>384.3614</v>
      </c>
    </row>
    <row r="126" spans="1:7" x14ac:dyDescent="0.3">
      <c r="A126">
        <v>124</v>
      </c>
      <c r="B126" s="1">
        <v>10.3551</v>
      </c>
      <c r="C126" s="1">
        <v>10.3551</v>
      </c>
      <c r="D126" s="1">
        <v>-13970.1055</v>
      </c>
      <c r="E126" s="1">
        <v>10.303000000000001</v>
      </c>
      <c r="F126" s="1">
        <v>428.05309999999997</v>
      </c>
      <c r="G126" s="1">
        <v>542.4461</v>
      </c>
    </row>
    <row r="127" spans="1:7" x14ac:dyDescent="0.3">
      <c r="A127">
        <v>125</v>
      </c>
      <c r="B127" s="1">
        <v>10.4389</v>
      </c>
      <c r="C127" s="1">
        <v>10.4389</v>
      </c>
      <c r="D127" s="1">
        <v>-13492.732900000001</v>
      </c>
      <c r="E127" s="1">
        <v>7.3080999999999996</v>
      </c>
      <c r="F127" s="1">
        <v>226.99260000000001</v>
      </c>
      <c r="G127" s="1">
        <v>859.5</v>
      </c>
    </row>
    <row r="128" spans="1:7" x14ac:dyDescent="0.3">
      <c r="A128">
        <v>126</v>
      </c>
      <c r="B128" s="1">
        <v>10.5227</v>
      </c>
      <c r="C128" s="1">
        <v>10.5227</v>
      </c>
      <c r="D128" s="1">
        <v>-13342.7397</v>
      </c>
      <c r="E128" s="1">
        <v>6.0376000000000003</v>
      </c>
      <c r="F128" s="1">
        <v>231.78030000000001</v>
      </c>
      <c r="G128" s="1">
        <v>827.67579999999998</v>
      </c>
    </row>
    <row r="129" spans="1:7" x14ac:dyDescent="0.3">
      <c r="A129">
        <v>127</v>
      </c>
      <c r="B129" s="1">
        <v>10.6066</v>
      </c>
      <c r="C129" s="1">
        <v>10.6066</v>
      </c>
      <c r="D129" s="1">
        <v>-13303.2029</v>
      </c>
      <c r="E129" s="1">
        <v>6.5586000000000002</v>
      </c>
      <c r="F129" s="1">
        <v>227.93979999999999</v>
      </c>
      <c r="G129" s="1">
        <v>970.16099999999994</v>
      </c>
    </row>
    <row r="130" spans="1:7" x14ac:dyDescent="0.3">
      <c r="A130">
        <v>128</v>
      </c>
      <c r="B130" s="1">
        <v>10.6904</v>
      </c>
      <c r="C130" s="1">
        <v>10.6904</v>
      </c>
      <c r="D130" s="1">
        <v>-13392.0946</v>
      </c>
      <c r="E130" s="1">
        <v>6.5309999999999997</v>
      </c>
      <c r="F130" s="1">
        <v>270.89609999999999</v>
      </c>
      <c r="G130" s="1">
        <v>521.64739999999995</v>
      </c>
    </row>
    <row r="131" spans="1:7" x14ac:dyDescent="0.3">
      <c r="A131">
        <v>129</v>
      </c>
      <c r="B131" s="1">
        <v>10.7743</v>
      </c>
      <c r="C131" s="1">
        <v>10.7743</v>
      </c>
      <c r="D131" s="1">
        <v>-13396.947</v>
      </c>
      <c r="E131" s="1">
        <v>6.1684000000000001</v>
      </c>
      <c r="F131" s="1">
        <v>250.16399999999999</v>
      </c>
      <c r="G131" s="1">
        <v>828.91179999999997</v>
      </c>
    </row>
    <row r="132" spans="1:7" x14ac:dyDescent="0.3">
      <c r="A132">
        <v>130</v>
      </c>
      <c r="B132" s="1">
        <v>10.8581</v>
      </c>
      <c r="C132" s="1">
        <v>10.8581</v>
      </c>
      <c r="D132" s="1">
        <v>-13392.2104</v>
      </c>
      <c r="E132" s="1">
        <v>6.7179000000000002</v>
      </c>
      <c r="F132" s="1">
        <v>271.4939</v>
      </c>
      <c r="G132" s="1">
        <v>688.94190000000003</v>
      </c>
    </row>
    <row r="133" spans="1:7" x14ac:dyDescent="0.3">
      <c r="A133">
        <v>131</v>
      </c>
      <c r="B133" s="1">
        <v>10.942</v>
      </c>
      <c r="C133" s="1">
        <v>10.942</v>
      </c>
      <c r="D133" s="1">
        <v>-13359.0656</v>
      </c>
      <c r="E133" s="1">
        <v>5.7233000000000001</v>
      </c>
      <c r="F133" s="1">
        <v>243.9982</v>
      </c>
      <c r="G133" s="1">
        <v>782.43050000000005</v>
      </c>
    </row>
    <row r="134" spans="1:7" x14ac:dyDescent="0.3">
      <c r="A134">
        <v>132</v>
      </c>
      <c r="B134" s="1">
        <v>11.0258</v>
      </c>
      <c r="C134" s="1">
        <v>11.0258</v>
      </c>
      <c r="D134" s="1">
        <v>-13354.378500000001</v>
      </c>
      <c r="E134" s="1">
        <v>6.2670000000000003</v>
      </c>
      <c r="F134" s="1">
        <v>269.93310000000002</v>
      </c>
      <c r="G134" s="1">
        <v>1075.942</v>
      </c>
    </row>
    <row r="135" spans="1:7" x14ac:dyDescent="0.3">
      <c r="A135">
        <v>133</v>
      </c>
      <c r="B135" s="1">
        <v>11.1097</v>
      </c>
      <c r="C135" s="1">
        <v>11.1097</v>
      </c>
      <c r="D135" s="1">
        <v>-13370.6006</v>
      </c>
      <c r="E135" s="1">
        <v>6.9951999999999996</v>
      </c>
      <c r="F135" s="1">
        <v>246.0093</v>
      </c>
      <c r="G135" s="1">
        <v>790.2921</v>
      </c>
    </row>
    <row r="136" spans="1:7" x14ac:dyDescent="0.3">
      <c r="A136">
        <v>134</v>
      </c>
      <c r="B136" s="1">
        <v>11.1935</v>
      </c>
      <c r="C136" s="1">
        <v>11.1935</v>
      </c>
      <c r="D136" s="1">
        <v>-13439.5059</v>
      </c>
      <c r="E136" s="1">
        <v>7.5595999999999997</v>
      </c>
      <c r="F136" s="1">
        <v>267.73270000000002</v>
      </c>
      <c r="G136" s="1">
        <v>639.8809</v>
      </c>
    </row>
    <row r="137" spans="1:7" x14ac:dyDescent="0.3">
      <c r="A137">
        <v>135</v>
      </c>
      <c r="B137" s="1">
        <v>11.2774</v>
      </c>
      <c r="C137" s="1">
        <v>11.2774</v>
      </c>
      <c r="D137" s="1">
        <v>-13372.518</v>
      </c>
      <c r="E137" s="1">
        <v>5.9836</v>
      </c>
      <c r="F137" s="1">
        <v>285.38780000000003</v>
      </c>
      <c r="G137" s="1">
        <v>579.98019999999997</v>
      </c>
    </row>
    <row r="138" spans="1:7" x14ac:dyDescent="0.3">
      <c r="A138">
        <v>136</v>
      </c>
      <c r="B138" s="1">
        <v>11.3612</v>
      </c>
      <c r="C138" s="1">
        <v>11.3612</v>
      </c>
      <c r="D138" s="1">
        <v>-13407.5864</v>
      </c>
      <c r="E138" s="1">
        <v>6.7004999999999999</v>
      </c>
      <c r="F138" s="1">
        <v>274.72460000000001</v>
      </c>
      <c r="G138" s="1">
        <v>527.91200000000003</v>
      </c>
    </row>
    <row r="139" spans="1:7" x14ac:dyDescent="0.3">
      <c r="A139">
        <v>137</v>
      </c>
      <c r="B139" s="1">
        <v>11.4451</v>
      </c>
      <c r="C139" s="1">
        <v>11.4451</v>
      </c>
      <c r="D139" s="1">
        <v>-13407.147300000001</v>
      </c>
      <c r="E139" s="1">
        <v>6.0670999999999999</v>
      </c>
      <c r="F139" s="1">
        <v>284.36020000000002</v>
      </c>
      <c r="G139" s="1">
        <v>837.60670000000005</v>
      </c>
    </row>
    <row r="140" spans="1:7" x14ac:dyDescent="0.3">
      <c r="A140">
        <v>138</v>
      </c>
      <c r="B140" s="1">
        <v>11.5289</v>
      </c>
      <c r="C140" s="1">
        <v>11.5289</v>
      </c>
      <c r="D140" s="1">
        <v>-13390.990100000001</v>
      </c>
      <c r="E140" s="1">
        <v>6.8087999999999997</v>
      </c>
      <c r="F140" s="1">
        <v>209.61330000000001</v>
      </c>
      <c r="G140" s="1">
        <v>566.79089999999997</v>
      </c>
    </row>
    <row r="141" spans="1:7" x14ac:dyDescent="0.3">
      <c r="A141">
        <v>139</v>
      </c>
      <c r="B141" s="1">
        <v>11.6128</v>
      </c>
      <c r="C141" s="1">
        <v>11.6128</v>
      </c>
      <c r="D141" s="1">
        <v>-13418.414199999999</v>
      </c>
      <c r="E141" s="1">
        <v>5.8564999999999996</v>
      </c>
      <c r="F141" s="1">
        <v>257.76159999999999</v>
      </c>
      <c r="G141" s="1">
        <v>799.38319999999999</v>
      </c>
    </row>
    <row r="142" spans="1:7" x14ac:dyDescent="0.3">
      <c r="A142">
        <v>140</v>
      </c>
      <c r="B142" s="1">
        <v>11.6966</v>
      </c>
      <c r="C142" s="1">
        <v>11.6966</v>
      </c>
      <c r="D142" s="1">
        <v>-13370.5679</v>
      </c>
      <c r="E142" s="1">
        <v>6.5336999999999996</v>
      </c>
      <c r="F142" s="1">
        <v>272.75229999999999</v>
      </c>
      <c r="G142" s="1">
        <v>740.01850000000002</v>
      </c>
    </row>
    <row r="143" spans="1:7" x14ac:dyDescent="0.3">
      <c r="A143">
        <v>141</v>
      </c>
      <c r="B143" s="1">
        <v>11.7804</v>
      </c>
      <c r="C143" s="1">
        <v>11.7804</v>
      </c>
      <c r="D143" s="1">
        <v>-13430.215700000001</v>
      </c>
      <c r="E143" s="1">
        <v>5.7927</v>
      </c>
      <c r="F143" s="1">
        <v>253.07730000000001</v>
      </c>
      <c r="G143" s="1">
        <v>748.35609999999997</v>
      </c>
    </row>
    <row r="144" spans="1:7" x14ac:dyDescent="0.3">
      <c r="A144">
        <v>142</v>
      </c>
      <c r="B144" s="1">
        <v>11.8643</v>
      </c>
      <c r="C144" s="1">
        <v>11.8643</v>
      </c>
      <c r="D144" s="1">
        <v>-13464.074500000001</v>
      </c>
      <c r="E144" s="1">
        <v>6.7069000000000001</v>
      </c>
      <c r="F144" s="1">
        <v>260.00639999999999</v>
      </c>
      <c r="G144" s="1">
        <v>585.87049999999999</v>
      </c>
    </row>
    <row r="145" spans="1:7" x14ac:dyDescent="0.3">
      <c r="A145">
        <v>143</v>
      </c>
      <c r="B145" s="1">
        <v>11.9481</v>
      </c>
      <c r="C145" s="1">
        <v>11.9481</v>
      </c>
      <c r="D145" s="1">
        <v>-13459.843699999999</v>
      </c>
      <c r="E145" s="1">
        <v>5.7356999999999996</v>
      </c>
      <c r="F145" s="1">
        <v>249.48099999999999</v>
      </c>
      <c r="G145" s="1">
        <v>670.66</v>
      </c>
    </row>
    <row r="146" spans="1:7" x14ac:dyDescent="0.3">
      <c r="A146">
        <v>144</v>
      </c>
      <c r="B146" s="1">
        <v>12.032</v>
      </c>
      <c r="C146" s="1">
        <v>12.032</v>
      </c>
      <c r="D146" s="1">
        <v>-13457.4571</v>
      </c>
      <c r="E146" s="1">
        <v>6.1336000000000004</v>
      </c>
      <c r="F146" s="1">
        <v>256.26350000000002</v>
      </c>
      <c r="G146" s="1">
        <v>624.3184</v>
      </c>
    </row>
    <row r="147" spans="1:7" x14ac:dyDescent="0.3">
      <c r="A147">
        <v>145</v>
      </c>
      <c r="B147" s="1">
        <v>12.1158</v>
      </c>
      <c r="C147" s="1">
        <v>12.1158</v>
      </c>
      <c r="D147" s="1">
        <v>-13437.652</v>
      </c>
      <c r="E147" s="1">
        <v>6.4537000000000004</v>
      </c>
      <c r="F147" s="1">
        <v>260.57510000000002</v>
      </c>
      <c r="G147" s="1">
        <v>697.47789999999998</v>
      </c>
    </row>
    <row r="148" spans="1:7" x14ac:dyDescent="0.3">
      <c r="A148">
        <v>146</v>
      </c>
      <c r="B148" s="1">
        <v>12.1997</v>
      </c>
      <c r="C148" s="1">
        <v>12.1997</v>
      </c>
      <c r="D148" s="1">
        <v>-13415.026099999999</v>
      </c>
      <c r="E148" s="1">
        <v>6.3475999999999999</v>
      </c>
      <c r="F148" s="1">
        <v>248.5848</v>
      </c>
      <c r="G148" s="1">
        <v>748.2192</v>
      </c>
    </row>
    <row r="149" spans="1:7" x14ac:dyDescent="0.3">
      <c r="A149">
        <v>147</v>
      </c>
      <c r="B149" s="1">
        <v>12.2835</v>
      </c>
      <c r="C149" s="1">
        <v>12.2835</v>
      </c>
      <c r="D149" s="1">
        <v>-13396.650900000001</v>
      </c>
      <c r="E149" s="1">
        <v>6.6463999999999999</v>
      </c>
      <c r="F149" s="1">
        <v>278.20780000000002</v>
      </c>
      <c r="G149" s="1">
        <v>677.80290000000002</v>
      </c>
    </row>
    <row r="150" spans="1:7" x14ac:dyDescent="0.3">
      <c r="A150">
        <v>148</v>
      </c>
      <c r="B150" s="1">
        <v>12.3674</v>
      </c>
      <c r="C150" s="1">
        <v>12.3674</v>
      </c>
      <c r="D150" s="1">
        <v>-13439.6214</v>
      </c>
      <c r="E150" s="1">
        <v>6.6760000000000002</v>
      </c>
      <c r="F150" s="1">
        <v>277.96850000000001</v>
      </c>
      <c r="G150" s="1">
        <v>475.63409999999999</v>
      </c>
    </row>
    <row r="151" spans="1:7" x14ac:dyDescent="0.3">
      <c r="A151">
        <v>149</v>
      </c>
      <c r="B151" s="1">
        <v>12.4512</v>
      </c>
      <c r="C151" s="1">
        <v>12.4512</v>
      </c>
      <c r="D151" s="1">
        <v>-13455.349099999999</v>
      </c>
      <c r="E151" s="1">
        <v>5.1890000000000001</v>
      </c>
      <c r="F151" s="1">
        <v>230.2277</v>
      </c>
      <c r="G151" s="1">
        <v>926.28009999999995</v>
      </c>
    </row>
    <row r="152" spans="1:7" x14ac:dyDescent="0.3">
      <c r="A152">
        <v>150</v>
      </c>
      <c r="B152" s="1">
        <v>12.5351</v>
      </c>
      <c r="C152" s="1">
        <v>12.5351</v>
      </c>
      <c r="D152" s="1">
        <v>-13470.7736</v>
      </c>
      <c r="E152" s="1">
        <v>8.0023</v>
      </c>
      <c r="F152" s="1">
        <v>260.34280000000001</v>
      </c>
      <c r="G152" s="1">
        <v>638.95519999999999</v>
      </c>
    </row>
    <row r="153" spans="1:7" x14ac:dyDescent="0.3">
      <c r="A153">
        <v>151</v>
      </c>
      <c r="B153" s="1">
        <v>12.6189</v>
      </c>
      <c r="C153" s="1">
        <v>12.6189</v>
      </c>
      <c r="D153" s="1">
        <v>-13458.820599999999</v>
      </c>
      <c r="E153" s="1">
        <v>5.7785000000000002</v>
      </c>
      <c r="F153" s="1">
        <v>254.5676</v>
      </c>
      <c r="G153" s="1">
        <v>699.30050000000006</v>
      </c>
    </row>
    <row r="154" spans="1:7" x14ac:dyDescent="0.3">
      <c r="A154">
        <v>152</v>
      </c>
      <c r="B154" s="1">
        <v>12.7028</v>
      </c>
      <c r="C154" s="1">
        <v>12.7028</v>
      </c>
      <c r="D154" s="1">
        <v>-13478.366599999999</v>
      </c>
      <c r="E154" s="1">
        <v>6.1740000000000004</v>
      </c>
      <c r="F154" s="1">
        <v>270.31439999999998</v>
      </c>
      <c r="G154" s="1">
        <v>714.99260000000004</v>
      </c>
    </row>
    <row r="155" spans="1:7" x14ac:dyDescent="0.3">
      <c r="A155">
        <v>153</v>
      </c>
      <c r="B155" s="1">
        <v>12.7866</v>
      </c>
      <c r="C155" s="1">
        <v>12.7866</v>
      </c>
      <c r="D155" s="1">
        <v>-13481.8997</v>
      </c>
      <c r="E155" s="1">
        <v>6.4752999999999998</v>
      </c>
      <c r="F155" s="1">
        <v>259.98500000000001</v>
      </c>
      <c r="G155" s="1">
        <v>515.33510000000001</v>
      </c>
    </row>
    <row r="156" spans="1:7" x14ac:dyDescent="0.3">
      <c r="A156">
        <v>154</v>
      </c>
      <c r="B156" s="1">
        <v>12.8705</v>
      </c>
      <c r="C156" s="1">
        <v>12.8705</v>
      </c>
      <c r="D156" s="1">
        <v>-13388.1556</v>
      </c>
      <c r="E156" s="1">
        <v>5.5057</v>
      </c>
      <c r="F156" s="1">
        <v>262.86320000000001</v>
      </c>
      <c r="G156" s="1">
        <v>908.46119999999996</v>
      </c>
    </row>
    <row r="157" spans="1:7" x14ac:dyDescent="0.3">
      <c r="A157">
        <v>155</v>
      </c>
      <c r="B157" s="1">
        <v>12.9543</v>
      </c>
      <c r="C157" s="1">
        <v>12.9543</v>
      </c>
      <c r="D157" s="1">
        <v>-13451.455099999999</v>
      </c>
      <c r="E157" s="1">
        <v>5.8562000000000003</v>
      </c>
      <c r="F157" s="1">
        <v>252.3417</v>
      </c>
      <c r="G157" s="1">
        <v>739.13130000000001</v>
      </c>
    </row>
    <row r="158" spans="1:7" x14ac:dyDescent="0.3">
      <c r="A158">
        <v>156</v>
      </c>
      <c r="B158" s="1">
        <v>13.0381</v>
      </c>
      <c r="C158" s="1">
        <v>13.0381</v>
      </c>
      <c r="D158" s="1">
        <v>-13400.3768</v>
      </c>
      <c r="E158" s="1">
        <v>6.0853999999999999</v>
      </c>
      <c r="F158" s="1">
        <v>262.75709999999998</v>
      </c>
      <c r="G158" s="1">
        <v>891.66629999999998</v>
      </c>
    </row>
    <row r="159" spans="1:7" x14ac:dyDescent="0.3">
      <c r="A159">
        <v>157</v>
      </c>
      <c r="B159" s="1">
        <v>13.122</v>
      </c>
      <c r="C159" s="1">
        <v>13.122</v>
      </c>
      <c r="D159" s="1">
        <v>-13415.0147</v>
      </c>
      <c r="E159" s="1">
        <v>6.2975000000000003</v>
      </c>
      <c r="F159" s="1">
        <v>268.0718</v>
      </c>
      <c r="G159" s="1">
        <v>581.57690000000002</v>
      </c>
    </row>
    <row r="160" spans="1:7" x14ac:dyDescent="0.3">
      <c r="A160">
        <v>158</v>
      </c>
      <c r="B160" s="1">
        <v>13.2058</v>
      </c>
      <c r="C160" s="1">
        <v>13.2058</v>
      </c>
      <c r="D160" s="1">
        <v>-13435.5321</v>
      </c>
      <c r="E160" s="1">
        <v>5.9659000000000004</v>
      </c>
      <c r="F160" s="1">
        <v>243.1985</v>
      </c>
      <c r="G160" s="1">
        <v>763.16319999999996</v>
      </c>
    </row>
    <row r="161" spans="1:7" x14ac:dyDescent="0.3">
      <c r="A161">
        <v>159</v>
      </c>
      <c r="B161" s="1">
        <v>13.2897</v>
      </c>
      <c r="C161" s="1">
        <v>13.2897</v>
      </c>
      <c r="D161" s="1">
        <v>-13393.3809</v>
      </c>
      <c r="E161" s="1">
        <v>5.8339999999999996</v>
      </c>
      <c r="F161" s="1">
        <v>247.6926</v>
      </c>
      <c r="G161" s="1">
        <v>962.70240000000001</v>
      </c>
    </row>
    <row r="162" spans="1:7" x14ac:dyDescent="0.3">
      <c r="A162">
        <v>160</v>
      </c>
      <c r="B162" s="1">
        <v>13.3735</v>
      </c>
      <c r="C162" s="1">
        <v>13.3735</v>
      </c>
      <c r="D162" s="1">
        <v>-13449.950199999999</v>
      </c>
      <c r="E162" s="1">
        <v>6.4146000000000001</v>
      </c>
      <c r="F162" s="1">
        <v>272.8845</v>
      </c>
      <c r="G162" s="1">
        <v>692.79880000000003</v>
      </c>
    </row>
    <row r="163" spans="1:7" x14ac:dyDescent="0.3">
      <c r="A163">
        <v>161</v>
      </c>
      <c r="B163" s="1">
        <v>13.4574</v>
      </c>
      <c r="C163" s="1">
        <v>13.4574</v>
      </c>
      <c r="D163" s="1">
        <v>-13487.5874</v>
      </c>
      <c r="E163" s="1">
        <v>6.1337999999999999</v>
      </c>
      <c r="F163" s="1">
        <v>266.20870000000002</v>
      </c>
      <c r="G163" s="1">
        <v>634.41399999999999</v>
      </c>
    </row>
    <row r="164" spans="1:7" x14ac:dyDescent="0.3">
      <c r="A164">
        <v>162</v>
      </c>
      <c r="B164" s="1">
        <v>13.5412</v>
      </c>
      <c r="C164" s="1">
        <v>13.5412</v>
      </c>
      <c r="D164" s="1">
        <v>-13457.128699999999</v>
      </c>
      <c r="E164" s="1">
        <v>6.8011999999999997</v>
      </c>
      <c r="F164" s="1">
        <v>277.71280000000002</v>
      </c>
      <c r="G164" s="1">
        <v>557.49210000000005</v>
      </c>
    </row>
    <row r="165" spans="1:7" x14ac:dyDescent="0.3">
      <c r="A165">
        <v>163</v>
      </c>
      <c r="B165" s="1">
        <v>13.6251</v>
      </c>
      <c r="C165" s="1">
        <v>13.6251</v>
      </c>
      <c r="D165" s="1">
        <v>-13475.1736</v>
      </c>
      <c r="E165" s="1">
        <v>6.4309000000000003</v>
      </c>
      <c r="F165" s="1">
        <v>277.63279999999997</v>
      </c>
      <c r="G165" s="1">
        <v>552.82240000000002</v>
      </c>
    </row>
    <row r="166" spans="1:7" x14ac:dyDescent="0.3">
      <c r="A166">
        <v>164</v>
      </c>
      <c r="B166" s="1">
        <v>13.7089</v>
      </c>
      <c r="C166" s="1">
        <v>13.7089</v>
      </c>
      <c r="D166" s="1">
        <v>-13473.9516</v>
      </c>
      <c r="E166" s="1">
        <v>6.8353999999999999</v>
      </c>
      <c r="F166" s="1">
        <v>235.8569</v>
      </c>
      <c r="G166" s="1">
        <v>846.16039999999998</v>
      </c>
    </row>
    <row r="167" spans="1:7" x14ac:dyDescent="0.3">
      <c r="A167">
        <v>165</v>
      </c>
      <c r="B167" s="1">
        <v>13.7928</v>
      </c>
      <c r="C167" s="1">
        <v>13.7928</v>
      </c>
      <c r="D167" s="1">
        <v>-13440.5756</v>
      </c>
      <c r="E167" s="1">
        <v>6.8205999999999998</v>
      </c>
      <c r="F167" s="1">
        <v>286.39920000000001</v>
      </c>
      <c r="G167" s="1">
        <v>771.87019999999995</v>
      </c>
    </row>
    <row r="168" spans="1:7" x14ac:dyDescent="0.3">
      <c r="A168">
        <v>166</v>
      </c>
      <c r="B168" s="1">
        <v>13.8766</v>
      </c>
      <c r="C168" s="1">
        <v>13.8766</v>
      </c>
      <c r="D168" s="1">
        <v>-13484.3439</v>
      </c>
      <c r="E168" s="1">
        <v>6.0739999999999998</v>
      </c>
      <c r="F168" s="1">
        <v>262.79020000000003</v>
      </c>
      <c r="G168" s="1">
        <v>634.18439999999998</v>
      </c>
    </row>
    <row r="169" spans="1:7" x14ac:dyDescent="0.3">
      <c r="A169">
        <v>167</v>
      </c>
      <c r="B169" s="1">
        <v>13.9605</v>
      </c>
      <c r="C169" s="1">
        <v>13.9605</v>
      </c>
      <c r="D169" s="1">
        <v>-13458.994500000001</v>
      </c>
      <c r="E169" s="1">
        <v>7.4987000000000004</v>
      </c>
      <c r="F169" s="1">
        <v>278.31049999999999</v>
      </c>
      <c r="G169" s="1">
        <v>531.83249999999998</v>
      </c>
    </row>
    <row r="170" spans="1:7" x14ac:dyDescent="0.3">
      <c r="A170">
        <v>168</v>
      </c>
      <c r="B170" s="1">
        <v>14.0443</v>
      </c>
      <c r="C170" s="1">
        <v>14.0443</v>
      </c>
      <c r="D170" s="1">
        <v>-13446.7094</v>
      </c>
      <c r="E170" s="1">
        <v>6.3909000000000002</v>
      </c>
      <c r="F170" s="1">
        <v>252.53110000000001</v>
      </c>
      <c r="G170" s="1">
        <v>866.09529999999995</v>
      </c>
    </row>
    <row r="171" spans="1:7" x14ac:dyDescent="0.3">
      <c r="A171">
        <v>169</v>
      </c>
      <c r="B171" s="1">
        <v>14.1282</v>
      </c>
      <c r="C171" s="1">
        <v>14.1282</v>
      </c>
      <c r="D171" s="1">
        <v>-13476.1713</v>
      </c>
      <c r="E171" s="1">
        <v>6.3205999999999998</v>
      </c>
      <c r="F171" s="1">
        <v>281.89330000000001</v>
      </c>
      <c r="G171" s="1">
        <v>571.47760000000005</v>
      </c>
    </row>
    <row r="172" spans="1:7" x14ac:dyDescent="0.3">
      <c r="A172">
        <v>170</v>
      </c>
      <c r="B172" s="1">
        <v>14.212</v>
      </c>
      <c r="C172" s="1">
        <v>14.212</v>
      </c>
      <c r="D172" s="1">
        <v>-13453.1392</v>
      </c>
      <c r="E172" s="1">
        <v>5.5462999999999996</v>
      </c>
      <c r="F172" s="1">
        <v>255.44839999999999</v>
      </c>
      <c r="G172" s="1">
        <v>686.77409999999998</v>
      </c>
    </row>
    <row r="173" spans="1:7" x14ac:dyDescent="0.3">
      <c r="A173">
        <v>171</v>
      </c>
      <c r="B173" s="1">
        <v>14.2958</v>
      </c>
      <c r="C173" s="1">
        <v>14.2958</v>
      </c>
      <c r="D173" s="1">
        <v>-13455.831700000001</v>
      </c>
      <c r="E173" s="1">
        <v>6.5415000000000001</v>
      </c>
      <c r="F173" s="1">
        <v>274.74079999999998</v>
      </c>
      <c r="G173" s="1">
        <v>514.89469999999994</v>
      </c>
    </row>
    <row r="174" spans="1:7" x14ac:dyDescent="0.3">
      <c r="A174">
        <v>172</v>
      </c>
      <c r="B174" s="1">
        <v>14.3797</v>
      </c>
      <c r="C174" s="1">
        <v>14.3797</v>
      </c>
      <c r="D174" s="1">
        <v>-13456.545700000001</v>
      </c>
      <c r="E174" s="1">
        <v>6.2896000000000001</v>
      </c>
      <c r="F174" s="1">
        <v>265.7996</v>
      </c>
      <c r="G174" s="1">
        <v>615.53639999999996</v>
      </c>
    </row>
    <row r="175" spans="1:7" x14ac:dyDescent="0.3">
      <c r="A175">
        <v>173</v>
      </c>
      <c r="B175" s="1">
        <v>14.4635</v>
      </c>
      <c r="C175" s="1">
        <v>14.4635</v>
      </c>
      <c r="D175" s="1">
        <v>-13464.293799999999</v>
      </c>
      <c r="E175" s="1">
        <v>6.6455000000000002</v>
      </c>
      <c r="F175" s="1">
        <v>254.99010000000001</v>
      </c>
      <c r="G175" s="1">
        <v>694.55160000000001</v>
      </c>
    </row>
    <row r="176" spans="1:7" x14ac:dyDescent="0.3">
      <c r="A176">
        <v>174</v>
      </c>
      <c r="B176" s="1">
        <v>14.5474</v>
      </c>
      <c r="C176" s="1">
        <v>14.5474</v>
      </c>
      <c r="D176" s="1">
        <v>-13408.95</v>
      </c>
      <c r="E176" s="1">
        <v>6.9196</v>
      </c>
      <c r="F176" s="1">
        <v>264.73739999999998</v>
      </c>
      <c r="G176" s="1">
        <v>566.82910000000004</v>
      </c>
    </row>
    <row r="177" spans="1:7" x14ac:dyDescent="0.3">
      <c r="A177">
        <v>175</v>
      </c>
      <c r="B177" s="1">
        <v>14.6312</v>
      </c>
      <c r="C177" s="1">
        <v>14.6312</v>
      </c>
      <c r="D177" s="1">
        <v>-13472.8483</v>
      </c>
      <c r="E177" s="1">
        <v>6.1344000000000003</v>
      </c>
      <c r="F177" s="1">
        <v>276.0575</v>
      </c>
      <c r="G177" s="1">
        <v>815.50739999999996</v>
      </c>
    </row>
    <row r="178" spans="1:7" x14ac:dyDescent="0.3">
      <c r="A178">
        <v>176</v>
      </c>
      <c r="B178" s="1">
        <v>14.7151</v>
      </c>
      <c r="C178" s="1">
        <v>14.7151</v>
      </c>
      <c r="D178" s="1">
        <v>-13419.7952</v>
      </c>
      <c r="E178" s="1">
        <v>6.7140000000000004</v>
      </c>
      <c r="F178" s="1">
        <v>270.03579999999999</v>
      </c>
      <c r="G178" s="1">
        <v>578.33839999999998</v>
      </c>
    </row>
    <row r="179" spans="1:7" x14ac:dyDescent="0.3">
      <c r="A179">
        <v>177</v>
      </c>
      <c r="B179" s="1">
        <v>14.7989</v>
      </c>
      <c r="C179" s="1">
        <v>14.7989</v>
      </c>
      <c r="D179" s="1">
        <v>-13455.8133</v>
      </c>
      <c r="E179" s="1">
        <v>7.3743999999999996</v>
      </c>
      <c r="F179" s="1">
        <v>291.90039999999999</v>
      </c>
      <c r="G179" s="1">
        <v>495.46280000000002</v>
      </c>
    </row>
    <row r="180" spans="1:7" x14ac:dyDescent="0.3">
      <c r="A180">
        <v>178</v>
      </c>
      <c r="B180" s="1">
        <v>14.8828</v>
      </c>
      <c r="C180" s="1">
        <v>14.8828</v>
      </c>
      <c r="D180" s="1">
        <v>-13445.5838</v>
      </c>
      <c r="E180" s="1">
        <v>6.1867000000000001</v>
      </c>
      <c r="F180" s="1">
        <v>275.21019999999999</v>
      </c>
      <c r="G180" s="1">
        <v>707.32240000000002</v>
      </c>
    </row>
    <row r="181" spans="1:7" x14ac:dyDescent="0.3">
      <c r="A181">
        <v>179</v>
      </c>
      <c r="B181" s="1">
        <v>14.9666</v>
      </c>
      <c r="C181" s="1">
        <v>14.9666</v>
      </c>
      <c r="D181" s="1">
        <v>-13470.4303</v>
      </c>
      <c r="E181" s="1">
        <v>6.1215000000000002</v>
      </c>
      <c r="F181" s="1">
        <v>245.72720000000001</v>
      </c>
      <c r="G181" s="1">
        <v>629.24749999999995</v>
      </c>
    </row>
    <row r="182" spans="1:7" x14ac:dyDescent="0.3">
      <c r="A182">
        <v>180</v>
      </c>
      <c r="B182" s="1">
        <v>15.0505</v>
      </c>
      <c r="C182" s="1">
        <v>15.0505</v>
      </c>
      <c r="D182" s="1">
        <v>-13451.6391</v>
      </c>
      <c r="E182" s="1">
        <v>6.4862000000000002</v>
      </c>
      <c r="F182" s="1">
        <v>273.04079999999999</v>
      </c>
      <c r="G182" s="1">
        <v>682.64179999999999</v>
      </c>
    </row>
    <row r="183" spans="1:7" x14ac:dyDescent="0.3">
      <c r="A183">
        <v>181</v>
      </c>
      <c r="B183" s="1">
        <v>15.1343</v>
      </c>
      <c r="C183" s="1">
        <v>15.1343</v>
      </c>
      <c r="D183" s="1">
        <v>-12842.6705</v>
      </c>
      <c r="E183" s="1">
        <v>10.914</v>
      </c>
      <c r="F183" s="1">
        <v>447.16969999999998</v>
      </c>
      <c r="G183" s="1">
        <v>350.93720000000002</v>
      </c>
    </row>
    <row r="184" spans="1:7" x14ac:dyDescent="0.3">
      <c r="A184">
        <v>182</v>
      </c>
      <c r="B184" s="1">
        <v>15.2182</v>
      </c>
      <c r="C184" s="1">
        <v>15.2182</v>
      </c>
      <c r="D184" s="1">
        <v>-11791.3935</v>
      </c>
      <c r="E184" s="1">
        <v>10.743</v>
      </c>
      <c r="F184" s="1">
        <v>527.99090000000001</v>
      </c>
      <c r="G184" s="1">
        <v>479.21010000000001</v>
      </c>
    </row>
    <row r="185" spans="1:7" x14ac:dyDescent="0.3">
      <c r="A185">
        <v>183</v>
      </c>
      <c r="B185" s="1">
        <v>15.302</v>
      </c>
      <c r="C185" s="1">
        <v>15.302</v>
      </c>
      <c r="D185" s="1">
        <v>-11000.497499999999</v>
      </c>
      <c r="E185" s="1">
        <v>7.7803000000000004</v>
      </c>
      <c r="F185" s="1">
        <v>324.37529999999998</v>
      </c>
      <c r="G185" s="1">
        <v>747.22</v>
      </c>
    </row>
    <row r="186" spans="1:7" x14ac:dyDescent="0.3">
      <c r="A186">
        <v>184</v>
      </c>
      <c r="B186" s="1">
        <v>15.385899999999999</v>
      </c>
      <c r="C186" s="1">
        <v>15.385899999999999</v>
      </c>
      <c r="D186" s="1">
        <v>-10743.370199999999</v>
      </c>
      <c r="E186" s="1">
        <v>6.8829000000000002</v>
      </c>
      <c r="F186" s="1">
        <v>264.9812</v>
      </c>
      <c r="G186" s="1">
        <v>487.72050000000002</v>
      </c>
    </row>
    <row r="187" spans="1:7" x14ac:dyDescent="0.3">
      <c r="A187">
        <v>185</v>
      </c>
      <c r="B187" s="1">
        <v>15.4697</v>
      </c>
      <c r="C187" s="1">
        <v>15.4697</v>
      </c>
      <c r="D187" s="1">
        <v>-10591.946099999999</v>
      </c>
      <c r="E187" s="1">
        <v>5.9444999999999997</v>
      </c>
      <c r="F187" s="1">
        <v>240.42320000000001</v>
      </c>
      <c r="G187" s="1">
        <v>825.11300000000006</v>
      </c>
    </row>
    <row r="188" spans="1:7" x14ac:dyDescent="0.3">
      <c r="A188">
        <v>186</v>
      </c>
      <c r="B188" s="1">
        <v>15.5535</v>
      </c>
      <c r="C188" s="1">
        <v>15.5535</v>
      </c>
      <c r="D188" s="1">
        <v>-10571.400600000001</v>
      </c>
      <c r="E188" s="1">
        <v>5.45</v>
      </c>
      <c r="F188" s="1">
        <v>215.2747</v>
      </c>
      <c r="G188" s="1">
        <v>679.81380000000001</v>
      </c>
    </row>
    <row r="189" spans="1:7" x14ac:dyDescent="0.3">
      <c r="A189">
        <v>187</v>
      </c>
      <c r="B189" s="1">
        <v>15.6374</v>
      </c>
      <c r="C189" s="1">
        <v>15.6374</v>
      </c>
      <c r="D189" s="1">
        <v>-10579.2891</v>
      </c>
      <c r="E189" s="1">
        <v>7.0435999999999996</v>
      </c>
      <c r="F189" s="1">
        <v>286.64</v>
      </c>
      <c r="G189" s="1">
        <v>444.09410000000003</v>
      </c>
    </row>
    <row r="190" spans="1:7" x14ac:dyDescent="0.3">
      <c r="A190">
        <v>188</v>
      </c>
      <c r="B190" s="1">
        <v>15.7212</v>
      </c>
      <c r="C190" s="1">
        <v>15.7212</v>
      </c>
      <c r="D190" s="1">
        <v>-10615.113300000001</v>
      </c>
      <c r="E190" s="1">
        <v>6.0414000000000003</v>
      </c>
      <c r="F190" s="1">
        <v>243.57859999999999</v>
      </c>
      <c r="G190" s="1">
        <v>627.31939999999997</v>
      </c>
    </row>
    <row r="191" spans="1:7" x14ac:dyDescent="0.3">
      <c r="A191">
        <v>189</v>
      </c>
      <c r="B191" s="1">
        <v>15.805099999999999</v>
      </c>
      <c r="C191" s="1">
        <v>15.805099999999999</v>
      </c>
      <c r="D191" s="1">
        <v>-10607.850399999999</v>
      </c>
      <c r="E191" s="1">
        <v>7.5792999999999999</v>
      </c>
      <c r="F191" s="1">
        <v>259.21660000000003</v>
      </c>
      <c r="G191" s="1">
        <v>432.78160000000003</v>
      </c>
    </row>
    <row r="192" spans="1:7" x14ac:dyDescent="0.3">
      <c r="A192">
        <v>190</v>
      </c>
      <c r="B192" s="1">
        <v>15.8889</v>
      </c>
      <c r="C192" s="1">
        <v>15.8889</v>
      </c>
      <c r="D192" s="1">
        <v>-10624.6369</v>
      </c>
      <c r="E192" s="1">
        <v>4.8842999999999996</v>
      </c>
      <c r="F192" s="1">
        <v>203.4238</v>
      </c>
      <c r="G192" s="1">
        <v>899.98360000000002</v>
      </c>
    </row>
    <row r="193" spans="1:7" x14ac:dyDescent="0.3">
      <c r="A193">
        <v>191</v>
      </c>
      <c r="B193" s="1">
        <v>15.972799999999999</v>
      </c>
      <c r="C193" s="1">
        <v>15.972799999999999</v>
      </c>
      <c r="D193" s="1">
        <v>-10645.364</v>
      </c>
      <c r="E193" s="1">
        <v>6.3937999999999997</v>
      </c>
      <c r="F193" s="1">
        <v>237.755</v>
      </c>
      <c r="G193" s="1">
        <v>596.38480000000004</v>
      </c>
    </row>
    <row r="194" spans="1:7" x14ac:dyDescent="0.3">
      <c r="A194">
        <v>192</v>
      </c>
      <c r="B194" s="1">
        <v>16.0566</v>
      </c>
      <c r="C194" s="1">
        <v>16.0566</v>
      </c>
      <c r="D194" s="1">
        <v>-10639.933199999999</v>
      </c>
      <c r="E194" s="1">
        <v>5.7582000000000004</v>
      </c>
      <c r="F194" s="1">
        <v>236.32249999999999</v>
      </c>
      <c r="G194" s="1">
        <v>738.38469999999995</v>
      </c>
    </row>
    <row r="195" spans="1:7" x14ac:dyDescent="0.3">
      <c r="A195">
        <v>193</v>
      </c>
      <c r="B195" s="1">
        <v>16.140499999999999</v>
      </c>
      <c r="C195" s="1">
        <v>16.140499999999999</v>
      </c>
      <c r="D195" s="1">
        <v>-10640.032800000001</v>
      </c>
      <c r="E195" s="1">
        <v>7.0903</v>
      </c>
      <c r="F195" s="1">
        <v>254.71960000000001</v>
      </c>
      <c r="G195" s="1">
        <v>585.90380000000005</v>
      </c>
    </row>
    <row r="196" spans="1:7" x14ac:dyDescent="0.3">
      <c r="A196">
        <v>194</v>
      </c>
      <c r="B196" s="1">
        <v>16.224299999999999</v>
      </c>
      <c r="C196" s="1">
        <v>16.224299999999999</v>
      </c>
      <c r="D196" s="1">
        <v>-10652.4141</v>
      </c>
      <c r="E196" s="1">
        <v>7.0488999999999997</v>
      </c>
      <c r="F196" s="1">
        <v>247.74440000000001</v>
      </c>
      <c r="G196" s="1">
        <v>626.80960000000005</v>
      </c>
    </row>
    <row r="197" spans="1:7" x14ac:dyDescent="0.3">
      <c r="A197">
        <v>195</v>
      </c>
      <c r="B197" s="1">
        <v>16.308199999999999</v>
      </c>
      <c r="C197" s="1">
        <v>16.308199999999999</v>
      </c>
      <c r="D197" s="1">
        <v>-10645.1901</v>
      </c>
      <c r="E197" s="1">
        <v>6.9625000000000004</v>
      </c>
      <c r="F197" s="1">
        <v>285.63479999999998</v>
      </c>
      <c r="G197" s="1">
        <v>766.93579999999997</v>
      </c>
    </row>
    <row r="198" spans="1:7" x14ac:dyDescent="0.3">
      <c r="A198">
        <v>196</v>
      </c>
      <c r="B198" s="1">
        <v>16.391999999999999</v>
      </c>
      <c r="C198" s="1">
        <v>16.391999999999999</v>
      </c>
      <c r="D198" s="1">
        <v>-10646.1301</v>
      </c>
      <c r="E198" s="1">
        <v>5.8151999999999999</v>
      </c>
      <c r="F198" s="1">
        <v>239.65450000000001</v>
      </c>
      <c r="G198" s="1">
        <v>737.33169999999996</v>
      </c>
    </row>
    <row r="199" spans="1:7" x14ac:dyDescent="0.3">
      <c r="A199">
        <v>197</v>
      </c>
      <c r="B199" s="1">
        <v>16.475899999999999</v>
      </c>
      <c r="C199" s="1">
        <v>16.475899999999999</v>
      </c>
      <c r="D199" s="1">
        <v>-10648.1685</v>
      </c>
      <c r="E199" s="1">
        <v>7.8190999999999997</v>
      </c>
      <c r="F199" s="1">
        <v>244.34119999999999</v>
      </c>
      <c r="G199" s="1">
        <v>622.06939999999997</v>
      </c>
    </row>
    <row r="200" spans="1:7" x14ac:dyDescent="0.3">
      <c r="A200">
        <v>198</v>
      </c>
      <c r="B200" s="1">
        <v>16.559699999999999</v>
      </c>
      <c r="C200" s="1">
        <v>16.559699999999999</v>
      </c>
      <c r="D200" s="1">
        <v>-10660.138199999999</v>
      </c>
      <c r="E200" s="1">
        <v>6.2595000000000001</v>
      </c>
      <c r="F200" s="1">
        <v>263.63749999999999</v>
      </c>
      <c r="G200" s="1">
        <v>570.07190000000003</v>
      </c>
    </row>
    <row r="201" spans="1:7" x14ac:dyDescent="0.3">
      <c r="A201">
        <v>199</v>
      </c>
      <c r="B201" s="1">
        <v>16.643599999999999</v>
      </c>
      <c r="C201" s="1">
        <v>16.643599999999999</v>
      </c>
      <c r="D201" s="1">
        <v>-10716.8249</v>
      </c>
      <c r="E201" s="1">
        <v>6.6733000000000002</v>
      </c>
      <c r="F201" s="1">
        <v>251.45230000000001</v>
      </c>
      <c r="G201" s="1">
        <v>639.74019999999996</v>
      </c>
    </row>
    <row r="202" spans="1:7" x14ac:dyDescent="0.3">
      <c r="A202">
        <v>200</v>
      </c>
      <c r="B202" s="1">
        <v>16.727399999999999</v>
      </c>
      <c r="C202" s="1">
        <v>16.727399999999999</v>
      </c>
      <c r="D202" s="1">
        <v>-10663.263499999999</v>
      </c>
      <c r="E202" s="1">
        <v>6.5147000000000004</v>
      </c>
      <c r="F202" s="1">
        <v>274.83909999999997</v>
      </c>
      <c r="G202" s="1">
        <v>591.56020000000001</v>
      </c>
    </row>
    <row r="203" spans="1:7" x14ac:dyDescent="0.3">
      <c r="A203">
        <v>201</v>
      </c>
      <c r="B203" s="1">
        <v>16.811199999999999</v>
      </c>
      <c r="C203" s="1">
        <v>16.811199999999999</v>
      </c>
      <c r="D203" s="1">
        <v>-10673.2327</v>
      </c>
      <c r="E203" s="1">
        <v>5.9767999999999999</v>
      </c>
      <c r="F203" s="1">
        <v>226.30850000000001</v>
      </c>
      <c r="G203" s="1">
        <v>956.33259999999996</v>
      </c>
    </row>
    <row r="204" spans="1:7" x14ac:dyDescent="0.3">
      <c r="A204">
        <v>202</v>
      </c>
      <c r="B204" s="1">
        <v>16.895099999999999</v>
      </c>
      <c r="C204" s="1">
        <v>16.895099999999999</v>
      </c>
      <c r="D204" s="1">
        <v>-10699.7156</v>
      </c>
      <c r="E204" s="1">
        <v>5.0698999999999996</v>
      </c>
      <c r="F204" s="1">
        <v>212.6636</v>
      </c>
      <c r="G204" s="1">
        <v>934.23720000000003</v>
      </c>
    </row>
    <row r="205" spans="1:7" x14ac:dyDescent="0.3">
      <c r="A205">
        <v>203</v>
      </c>
      <c r="B205" s="1">
        <v>16.978899999999999</v>
      </c>
      <c r="C205" s="1">
        <v>16.978899999999999</v>
      </c>
      <c r="D205" s="1">
        <v>-10656.3611</v>
      </c>
      <c r="E205" s="1">
        <v>5.2432999999999996</v>
      </c>
      <c r="F205" s="1">
        <v>234.69669999999999</v>
      </c>
      <c r="G205" s="1">
        <v>764.36699999999996</v>
      </c>
    </row>
    <row r="206" spans="1:7" x14ac:dyDescent="0.3">
      <c r="A206">
        <v>204</v>
      </c>
      <c r="B206" s="1">
        <v>17.062799999999999</v>
      </c>
      <c r="C206" s="1">
        <v>17.062799999999999</v>
      </c>
      <c r="D206" s="1">
        <v>-10679.7924</v>
      </c>
      <c r="E206" s="1">
        <v>5.2967000000000004</v>
      </c>
      <c r="F206" s="1">
        <v>236.95500000000001</v>
      </c>
      <c r="G206" s="1">
        <v>985.18830000000003</v>
      </c>
    </row>
    <row r="207" spans="1:7" x14ac:dyDescent="0.3">
      <c r="A207">
        <v>205</v>
      </c>
      <c r="B207" s="1">
        <v>17.146599999999999</v>
      </c>
      <c r="C207" s="1">
        <v>17.146599999999999</v>
      </c>
      <c r="D207" s="1">
        <v>-10650.5092</v>
      </c>
      <c r="E207" s="1">
        <v>7.2782999999999998</v>
      </c>
      <c r="F207" s="1">
        <v>258.1481</v>
      </c>
      <c r="G207" s="1">
        <v>592.80960000000005</v>
      </c>
    </row>
    <row r="208" spans="1:7" x14ac:dyDescent="0.3">
      <c r="A208">
        <v>206</v>
      </c>
      <c r="B208" s="1">
        <v>17.230499999999999</v>
      </c>
      <c r="C208" s="1">
        <v>17.230499999999999</v>
      </c>
      <c r="D208" s="1">
        <v>-10676.411400000001</v>
      </c>
      <c r="E208" s="1">
        <v>4.7946999999999997</v>
      </c>
      <c r="F208" s="1">
        <v>221.58340000000001</v>
      </c>
      <c r="G208" s="1">
        <v>1136.3424</v>
      </c>
    </row>
    <row r="209" spans="1:7" x14ac:dyDescent="0.3">
      <c r="A209">
        <v>207</v>
      </c>
      <c r="B209" s="1">
        <v>17.314299999999999</v>
      </c>
      <c r="C209" s="1">
        <v>17.314299999999999</v>
      </c>
      <c r="D209" s="1">
        <v>-10617.0057</v>
      </c>
      <c r="E209" s="1">
        <v>5.7920999999999996</v>
      </c>
      <c r="F209" s="1">
        <v>238.08850000000001</v>
      </c>
      <c r="G209" s="1">
        <v>611.90710000000001</v>
      </c>
    </row>
    <row r="210" spans="1:7" x14ac:dyDescent="0.3">
      <c r="A210">
        <v>208</v>
      </c>
      <c r="B210" s="1">
        <v>17.398199999999999</v>
      </c>
      <c r="C210" s="1">
        <v>17.398199999999999</v>
      </c>
      <c r="D210" s="1">
        <v>-10654.935100000001</v>
      </c>
      <c r="E210" s="1">
        <v>6.4353999999999996</v>
      </c>
      <c r="F210" s="1">
        <v>261.2987</v>
      </c>
      <c r="G210" s="1">
        <v>668.40840000000003</v>
      </c>
    </row>
    <row r="211" spans="1:7" x14ac:dyDescent="0.3">
      <c r="A211">
        <v>209</v>
      </c>
      <c r="B211" s="1">
        <v>17.481999999999999</v>
      </c>
      <c r="C211" s="1">
        <v>17.481999999999999</v>
      </c>
      <c r="D211" s="1">
        <v>-10722.648499999999</v>
      </c>
      <c r="E211" s="1">
        <v>5.0281000000000002</v>
      </c>
      <c r="F211" s="1">
        <v>208.02860000000001</v>
      </c>
      <c r="G211" s="1">
        <v>878.91030000000001</v>
      </c>
    </row>
    <row r="212" spans="1:7" x14ac:dyDescent="0.3">
      <c r="A212">
        <v>210</v>
      </c>
      <c r="B212" s="1">
        <v>17.565899999999999</v>
      </c>
      <c r="C212" s="1">
        <v>17.565899999999999</v>
      </c>
      <c r="D212" s="1">
        <v>-10703.5931</v>
      </c>
      <c r="E212" s="1">
        <v>5.8750999999999998</v>
      </c>
      <c r="F212" s="1">
        <v>231.02590000000001</v>
      </c>
      <c r="G212" s="1">
        <v>632.01549999999997</v>
      </c>
    </row>
    <row r="213" spans="1:7" x14ac:dyDescent="0.3">
      <c r="A213">
        <v>211</v>
      </c>
      <c r="B213" s="1">
        <v>17.649699999999999</v>
      </c>
      <c r="C213" s="1">
        <v>17.649699999999999</v>
      </c>
      <c r="D213" s="1">
        <v>-10611.9714</v>
      </c>
      <c r="E213" s="1">
        <v>5.7206999999999999</v>
      </c>
      <c r="F213" s="1">
        <v>249.97720000000001</v>
      </c>
      <c r="G213" s="1">
        <v>894.76350000000002</v>
      </c>
    </row>
    <row r="214" spans="1:7" x14ac:dyDescent="0.3">
      <c r="A214">
        <v>212</v>
      </c>
      <c r="B214" s="1">
        <v>17.733599999999999</v>
      </c>
      <c r="C214" s="1">
        <v>17.733599999999999</v>
      </c>
      <c r="D214" s="1">
        <v>-10673.9118</v>
      </c>
      <c r="E214" s="1">
        <v>6.7466999999999997</v>
      </c>
      <c r="F214" s="1">
        <v>228.6164</v>
      </c>
      <c r="G214" s="1">
        <v>595.70219999999995</v>
      </c>
    </row>
    <row r="215" spans="1:7" x14ac:dyDescent="0.3">
      <c r="A215">
        <v>213</v>
      </c>
      <c r="B215" s="1">
        <v>17.817399999999999</v>
      </c>
      <c r="C215" s="1">
        <v>17.817399999999999</v>
      </c>
      <c r="D215" s="1">
        <v>-10668.4501</v>
      </c>
      <c r="E215" s="1">
        <v>4.8784999999999998</v>
      </c>
      <c r="F215" s="1">
        <v>222.1566</v>
      </c>
      <c r="G215" s="1">
        <v>1094.3821</v>
      </c>
    </row>
    <row r="216" spans="1:7" x14ac:dyDescent="0.3">
      <c r="A216">
        <v>214</v>
      </c>
      <c r="B216" s="1">
        <v>17.901199999999999</v>
      </c>
      <c r="C216" s="1">
        <v>17.901199999999999</v>
      </c>
      <c r="D216" s="1">
        <v>-10694.574199999999</v>
      </c>
      <c r="E216" s="1">
        <v>4.3270999999999997</v>
      </c>
      <c r="F216" s="1">
        <v>181.65819999999999</v>
      </c>
      <c r="G216" s="1">
        <v>1044.1371999999999</v>
      </c>
    </row>
    <row r="217" spans="1:7" x14ac:dyDescent="0.3">
      <c r="A217">
        <v>215</v>
      </c>
      <c r="B217" s="1">
        <v>17.985099999999999</v>
      </c>
      <c r="C217" s="1">
        <v>17.985099999999999</v>
      </c>
      <c r="D217" s="1">
        <v>-10682.889800000001</v>
      </c>
      <c r="E217" s="1">
        <v>5.6025</v>
      </c>
      <c r="F217" s="1">
        <v>250.13659999999999</v>
      </c>
      <c r="G217" s="1">
        <v>851.25319999999999</v>
      </c>
    </row>
    <row r="218" spans="1:7" x14ac:dyDescent="0.3">
      <c r="A218">
        <v>216</v>
      </c>
      <c r="B218" s="1">
        <v>18.068899999999999</v>
      </c>
      <c r="C218" s="1">
        <v>18.068899999999999</v>
      </c>
      <c r="D218" s="1">
        <v>-10698.304400000001</v>
      </c>
      <c r="E218" s="1">
        <v>5.7294999999999998</v>
      </c>
      <c r="F218" s="1">
        <v>269.17910000000001</v>
      </c>
      <c r="G218" s="1">
        <v>699.0213</v>
      </c>
    </row>
    <row r="219" spans="1:7" x14ac:dyDescent="0.3">
      <c r="A219">
        <v>217</v>
      </c>
      <c r="B219" s="1">
        <v>18.152799999999999</v>
      </c>
      <c r="C219" s="1">
        <v>18.152799999999999</v>
      </c>
      <c r="D219" s="1">
        <v>-10683.224099999999</v>
      </c>
      <c r="E219" s="1">
        <v>5.5297000000000001</v>
      </c>
      <c r="F219" s="1">
        <v>229.34399999999999</v>
      </c>
      <c r="G219" s="1">
        <v>979.27670000000001</v>
      </c>
    </row>
    <row r="220" spans="1:7" x14ac:dyDescent="0.3">
      <c r="A220">
        <v>218</v>
      </c>
      <c r="B220" s="1">
        <v>18.236599999999999</v>
      </c>
      <c r="C220" s="1">
        <v>18.236599999999999</v>
      </c>
      <c r="D220" s="1">
        <v>-10701.371999999999</v>
      </c>
      <c r="E220" s="1">
        <v>5.9325000000000001</v>
      </c>
      <c r="F220" s="1">
        <v>225.71520000000001</v>
      </c>
      <c r="G220" s="1">
        <v>634.53300000000002</v>
      </c>
    </row>
    <row r="221" spans="1:7" x14ac:dyDescent="0.3">
      <c r="A221">
        <v>219</v>
      </c>
      <c r="B221" s="1">
        <v>18.320499999999999</v>
      </c>
      <c r="C221" s="1">
        <v>18.320499999999999</v>
      </c>
      <c r="D221" s="1">
        <v>-10705.241</v>
      </c>
      <c r="E221" s="1">
        <v>6.0027999999999997</v>
      </c>
      <c r="F221" s="1">
        <v>239.11619999999999</v>
      </c>
      <c r="G221" s="1">
        <v>888.73299999999995</v>
      </c>
    </row>
    <row r="222" spans="1:7" x14ac:dyDescent="0.3">
      <c r="A222">
        <v>220</v>
      </c>
      <c r="B222" s="1">
        <v>18.404299999999999</v>
      </c>
      <c r="C222" s="1">
        <v>18.404299999999999</v>
      </c>
      <c r="D222" s="1">
        <v>-10699.537</v>
      </c>
      <c r="E222" s="1">
        <v>6.0038999999999998</v>
      </c>
      <c r="F222" s="1">
        <v>243.8475</v>
      </c>
      <c r="G222" s="1">
        <v>678.98159999999996</v>
      </c>
    </row>
    <row r="223" spans="1:7" x14ac:dyDescent="0.3">
      <c r="A223">
        <v>221</v>
      </c>
      <c r="B223" s="1">
        <v>18.488199999999999</v>
      </c>
      <c r="C223" s="1">
        <v>18.488199999999999</v>
      </c>
      <c r="D223" s="1">
        <v>-10738.2749</v>
      </c>
      <c r="E223" s="1">
        <v>6.2072000000000003</v>
      </c>
      <c r="F223" s="1">
        <v>253.6541</v>
      </c>
      <c r="G223" s="1">
        <v>474.12970000000001</v>
      </c>
    </row>
    <row r="224" spans="1:7" x14ac:dyDescent="0.3">
      <c r="A224">
        <v>222</v>
      </c>
      <c r="B224" s="1">
        <v>18.571999999999999</v>
      </c>
      <c r="C224" s="1">
        <v>18.571999999999999</v>
      </c>
      <c r="D224" s="1">
        <v>-10658.586799999999</v>
      </c>
      <c r="E224" s="1">
        <v>6.4067999999999996</v>
      </c>
      <c r="F224" s="1">
        <v>238.57669999999999</v>
      </c>
      <c r="G224" s="1">
        <v>700.57550000000003</v>
      </c>
    </row>
    <row r="225" spans="1:7" x14ac:dyDescent="0.3">
      <c r="A225">
        <v>223</v>
      </c>
      <c r="B225" s="1">
        <v>18.655899999999999</v>
      </c>
      <c r="C225" s="1">
        <v>18.655899999999999</v>
      </c>
      <c r="D225" s="1">
        <v>-10724.9714</v>
      </c>
      <c r="E225" s="1">
        <v>5.2302999999999997</v>
      </c>
      <c r="F225" s="1">
        <v>226.5872</v>
      </c>
      <c r="G225" s="1">
        <v>1060.2546</v>
      </c>
    </row>
    <row r="226" spans="1:7" x14ac:dyDescent="0.3">
      <c r="A226">
        <v>224</v>
      </c>
      <c r="B226" s="1">
        <v>18.739699999999999</v>
      </c>
      <c r="C226" s="1">
        <v>18.739699999999999</v>
      </c>
      <c r="D226" s="1">
        <v>-10685.7891</v>
      </c>
      <c r="E226" s="1">
        <v>5.8696999999999999</v>
      </c>
      <c r="F226" s="1">
        <v>252.1191</v>
      </c>
      <c r="G226" s="1">
        <v>644.01639999999998</v>
      </c>
    </row>
    <row r="227" spans="1:7" x14ac:dyDescent="0.3">
      <c r="A227">
        <v>225</v>
      </c>
      <c r="B227" s="1">
        <v>18.823599999999999</v>
      </c>
      <c r="C227" s="1">
        <v>18.823599999999999</v>
      </c>
      <c r="D227" s="1">
        <v>-10708.637000000001</v>
      </c>
      <c r="E227" s="1">
        <v>5.4831000000000003</v>
      </c>
      <c r="F227" s="1">
        <v>233.7749</v>
      </c>
      <c r="G227" s="1">
        <v>666.19129999999996</v>
      </c>
    </row>
    <row r="228" spans="1:7" x14ac:dyDescent="0.3">
      <c r="A228">
        <v>226</v>
      </c>
      <c r="B228" s="1">
        <v>18.907399999999999</v>
      </c>
      <c r="C228" s="1">
        <v>18.907399999999999</v>
      </c>
      <c r="D228" s="1">
        <v>-10694.807199999999</v>
      </c>
      <c r="E228" s="1">
        <v>5.7614999999999998</v>
      </c>
      <c r="F228" s="1">
        <v>235.76589999999999</v>
      </c>
      <c r="G228" s="1">
        <v>832.03909999999996</v>
      </c>
    </row>
    <row r="229" spans="1:7" x14ac:dyDescent="0.3">
      <c r="A229">
        <v>227</v>
      </c>
      <c r="B229" s="1">
        <v>18.991299999999999</v>
      </c>
      <c r="C229" s="1">
        <v>18.991299999999999</v>
      </c>
      <c r="D229" s="1">
        <v>-10686.399100000001</v>
      </c>
      <c r="E229" s="1">
        <v>5.2393999999999998</v>
      </c>
      <c r="F229" s="1">
        <v>241.9366</v>
      </c>
      <c r="G229" s="1">
        <v>737.35619999999994</v>
      </c>
    </row>
    <row r="230" spans="1:7" x14ac:dyDescent="0.3">
      <c r="A230">
        <v>228</v>
      </c>
      <c r="B230" s="1">
        <v>19.075099999999999</v>
      </c>
      <c r="C230" s="1">
        <v>19.075099999999999</v>
      </c>
      <c r="D230" s="1">
        <v>-10739.1428</v>
      </c>
      <c r="E230" s="1">
        <v>6.319</v>
      </c>
      <c r="F230" s="1">
        <v>234.52189999999999</v>
      </c>
      <c r="G230" s="1">
        <v>617.55769999999995</v>
      </c>
    </row>
    <row r="231" spans="1:7" x14ac:dyDescent="0.3">
      <c r="A231">
        <v>229</v>
      </c>
      <c r="B231" s="1">
        <v>19.158899999999999</v>
      </c>
      <c r="C231" s="1">
        <v>19.158899999999999</v>
      </c>
      <c r="D231" s="1">
        <v>-10682.631799999999</v>
      </c>
      <c r="E231" s="1">
        <v>6.6421999999999999</v>
      </c>
      <c r="F231" s="1">
        <v>255.6472</v>
      </c>
      <c r="G231" s="1">
        <v>747.04200000000003</v>
      </c>
    </row>
    <row r="232" spans="1:7" x14ac:dyDescent="0.3">
      <c r="A232">
        <v>230</v>
      </c>
      <c r="B232" s="1">
        <v>19.242799999999999</v>
      </c>
      <c r="C232" s="1">
        <v>19.242799999999999</v>
      </c>
      <c r="D232" s="1">
        <v>-10669.8562</v>
      </c>
      <c r="E232" s="1">
        <v>7.8089000000000004</v>
      </c>
      <c r="F232" s="1">
        <v>254.95740000000001</v>
      </c>
      <c r="G232" s="1">
        <v>468.74489999999997</v>
      </c>
    </row>
    <row r="233" spans="1:7" x14ac:dyDescent="0.3">
      <c r="A233">
        <v>231</v>
      </c>
      <c r="B233" s="1">
        <v>19.326599999999999</v>
      </c>
      <c r="C233" s="1">
        <v>19.326599999999999</v>
      </c>
      <c r="D233" s="1">
        <v>-10729.299300000001</v>
      </c>
      <c r="E233" s="1">
        <v>6.9039000000000001</v>
      </c>
      <c r="F233" s="1">
        <v>250.1567</v>
      </c>
      <c r="G233" s="1">
        <v>903.71969999999999</v>
      </c>
    </row>
    <row r="234" spans="1:7" x14ac:dyDescent="0.3">
      <c r="A234">
        <v>232</v>
      </c>
      <c r="B234" s="1">
        <v>19.410499999999999</v>
      </c>
      <c r="C234" s="1">
        <v>19.410499999999999</v>
      </c>
      <c r="D234" s="1">
        <v>-10713.6435</v>
      </c>
      <c r="E234" s="1">
        <v>6.6673</v>
      </c>
      <c r="F234" s="1">
        <v>255.75059999999999</v>
      </c>
      <c r="G234" s="1">
        <v>497.52319999999997</v>
      </c>
    </row>
    <row r="235" spans="1:7" x14ac:dyDescent="0.3">
      <c r="A235">
        <v>233</v>
      </c>
      <c r="B235" s="1">
        <v>19.494299999999999</v>
      </c>
      <c r="C235" s="1">
        <v>19.494299999999999</v>
      </c>
      <c r="D235" s="1">
        <v>-10715.9292</v>
      </c>
      <c r="E235" s="1">
        <v>5.0327999999999999</v>
      </c>
      <c r="F235" s="1">
        <v>250.21250000000001</v>
      </c>
      <c r="G235" s="1">
        <v>988.21220000000005</v>
      </c>
    </row>
    <row r="236" spans="1:7" x14ac:dyDescent="0.3">
      <c r="A236">
        <v>234</v>
      </c>
      <c r="B236" s="1">
        <v>19.578199999999999</v>
      </c>
      <c r="C236" s="1">
        <v>19.578199999999999</v>
      </c>
      <c r="D236" s="1">
        <v>-10665.2693</v>
      </c>
      <c r="E236" s="1">
        <v>5.6521999999999997</v>
      </c>
      <c r="F236" s="1">
        <v>224.71369999999999</v>
      </c>
      <c r="G236" s="1">
        <v>755.20410000000004</v>
      </c>
    </row>
    <row r="237" spans="1:7" x14ac:dyDescent="0.3">
      <c r="A237">
        <v>235</v>
      </c>
      <c r="B237" s="1">
        <v>19.661999999999999</v>
      </c>
      <c r="C237" s="1">
        <v>19.661999999999999</v>
      </c>
      <c r="D237" s="1">
        <v>-10730.0008</v>
      </c>
      <c r="E237" s="1">
        <v>6.0247000000000002</v>
      </c>
      <c r="F237" s="1">
        <v>262.69729999999998</v>
      </c>
      <c r="G237" s="1">
        <v>607.31759999999997</v>
      </c>
    </row>
    <row r="238" spans="1:7" x14ac:dyDescent="0.3">
      <c r="A238">
        <v>236</v>
      </c>
      <c r="B238" s="1">
        <v>19.745899999999999</v>
      </c>
      <c r="C238" s="1">
        <v>19.745899999999999</v>
      </c>
      <c r="D238" s="1">
        <v>-10735.327499999999</v>
      </c>
      <c r="E238" s="1">
        <v>5.7526000000000002</v>
      </c>
      <c r="F238" s="1">
        <v>246.89750000000001</v>
      </c>
      <c r="G238" s="1">
        <v>709.16049999999996</v>
      </c>
    </row>
    <row r="239" spans="1:7" x14ac:dyDescent="0.3">
      <c r="A239">
        <v>237</v>
      </c>
      <c r="B239" s="1">
        <v>19.829699999999999</v>
      </c>
      <c r="C239" s="1">
        <v>19.829699999999999</v>
      </c>
      <c r="D239" s="1">
        <v>-10713.248900000001</v>
      </c>
      <c r="E239" s="1">
        <v>7.0867000000000004</v>
      </c>
      <c r="F239" s="1">
        <v>277.2713</v>
      </c>
      <c r="G239" s="1">
        <v>511.41480000000001</v>
      </c>
    </row>
    <row r="240" spans="1:7" x14ac:dyDescent="0.3">
      <c r="A240">
        <v>238</v>
      </c>
      <c r="B240" s="1">
        <v>19.913599999999999</v>
      </c>
      <c r="C240" s="1">
        <v>19.913599999999999</v>
      </c>
      <c r="D240" s="1">
        <v>-10707.312</v>
      </c>
      <c r="E240" s="1">
        <v>5.8391000000000002</v>
      </c>
      <c r="F240" s="1">
        <v>235.10910000000001</v>
      </c>
      <c r="G240" s="1">
        <v>901.39779999999996</v>
      </c>
    </row>
    <row r="241" spans="1:7" x14ac:dyDescent="0.3">
      <c r="A241">
        <v>239</v>
      </c>
      <c r="B241" s="1">
        <v>19.997399999999999</v>
      </c>
      <c r="C241" s="1">
        <v>19.997399999999999</v>
      </c>
      <c r="D241" s="1">
        <v>-10657.268700000001</v>
      </c>
      <c r="E241" s="1">
        <v>5.8079999999999998</v>
      </c>
      <c r="F241" s="1">
        <v>230.40780000000001</v>
      </c>
      <c r="G241" s="1">
        <v>872.28359999999998</v>
      </c>
    </row>
    <row r="242" spans="1:7" x14ac:dyDescent="0.3">
      <c r="A242">
        <v>240</v>
      </c>
      <c r="B242" s="1">
        <v>20.081299999999999</v>
      </c>
      <c r="C242" s="1">
        <v>20.081299999999999</v>
      </c>
      <c r="D242" s="1">
        <v>-10638.4599</v>
      </c>
      <c r="E242" s="1">
        <v>5.9835000000000003</v>
      </c>
      <c r="F242" s="1">
        <v>265.15719999999999</v>
      </c>
      <c r="G242" s="1">
        <v>579.58550000000002</v>
      </c>
    </row>
    <row r="243" spans="1:7" x14ac:dyDescent="0.3">
      <c r="A243">
        <v>241</v>
      </c>
      <c r="B243" s="1">
        <v>20.165099999999999</v>
      </c>
      <c r="C243" s="1">
        <v>20.165099999999999</v>
      </c>
      <c r="D243" s="1">
        <v>-10008.1702</v>
      </c>
      <c r="E243" s="1">
        <v>10.054</v>
      </c>
      <c r="F243" s="1">
        <v>431.04520000000002</v>
      </c>
      <c r="G243" s="1">
        <v>522.06359999999995</v>
      </c>
    </row>
    <row r="244" spans="1:7" x14ac:dyDescent="0.3">
      <c r="A244">
        <v>242</v>
      </c>
      <c r="B244" s="1">
        <v>20.248999999999999</v>
      </c>
      <c r="C244" s="1">
        <v>20.248999999999999</v>
      </c>
      <c r="D244" s="1">
        <v>-9038.5403000000006</v>
      </c>
      <c r="E244" s="1">
        <v>10.359</v>
      </c>
      <c r="F244" s="1">
        <v>449.4547</v>
      </c>
      <c r="G244" s="1">
        <v>365.70089999999999</v>
      </c>
    </row>
    <row r="245" spans="1:7" x14ac:dyDescent="0.3">
      <c r="A245">
        <v>243</v>
      </c>
      <c r="B245" s="1">
        <v>20.332799999999999</v>
      </c>
      <c r="C245" s="1">
        <v>20.332799999999999</v>
      </c>
      <c r="D245" s="1">
        <v>-8419.8683999999994</v>
      </c>
      <c r="E245" s="1">
        <v>7.9273999999999996</v>
      </c>
      <c r="F245" s="1">
        <v>315.54969999999997</v>
      </c>
      <c r="G245" s="1">
        <v>454.5872</v>
      </c>
    </row>
    <row r="246" spans="1:7" x14ac:dyDescent="0.3">
      <c r="A246">
        <v>244</v>
      </c>
      <c r="B246" s="1">
        <v>20.416599999999999</v>
      </c>
      <c r="C246" s="1">
        <v>20.416599999999999</v>
      </c>
      <c r="D246" s="1">
        <v>-8178.4294</v>
      </c>
      <c r="E246" s="1">
        <v>5.8315999999999999</v>
      </c>
      <c r="F246" s="1">
        <v>235.10759999999999</v>
      </c>
      <c r="G246" s="1">
        <v>826.89020000000005</v>
      </c>
    </row>
    <row r="247" spans="1:7" x14ac:dyDescent="0.3">
      <c r="A247">
        <v>245</v>
      </c>
      <c r="B247" s="1">
        <v>20.500499999999999</v>
      </c>
      <c r="C247" s="1">
        <v>20.500499999999999</v>
      </c>
      <c r="D247" s="1">
        <v>-8124.7847000000002</v>
      </c>
      <c r="E247" s="1">
        <v>6.6497000000000002</v>
      </c>
      <c r="F247" s="1">
        <v>229.99160000000001</v>
      </c>
      <c r="G247" s="1">
        <v>578.32960000000003</v>
      </c>
    </row>
    <row r="248" spans="1:7" x14ac:dyDescent="0.3">
      <c r="A248">
        <v>246</v>
      </c>
      <c r="B248" s="1">
        <v>20.584299999999999</v>
      </c>
      <c r="C248" s="1">
        <v>20.584299999999999</v>
      </c>
      <c r="D248" s="1">
        <v>-8133.1742999999997</v>
      </c>
      <c r="E248" s="1">
        <v>6.5769000000000002</v>
      </c>
      <c r="F248" s="1">
        <v>230.196</v>
      </c>
      <c r="G248" s="1">
        <v>453.01870000000002</v>
      </c>
    </row>
    <row r="249" spans="1:7" x14ac:dyDescent="0.3">
      <c r="A249">
        <v>247</v>
      </c>
      <c r="B249" s="1">
        <v>20.668199999999999</v>
      </c>
      <c r="C249" s="1">
        <v>20.668199999999999</v>
      </c>
      <c r="D249" s="1">
        <v>-8158.8172999999997</v>
      </c>
      <c r="E249" s="1">
        <v>7.7344999999999997</v>
      </c>
      <c r="F249" s="1">
        <v>225.80119999999999</v>
      </c>
      <c r="G249" s="1">
        <v>494.54329999999999</v>
      </c>
    </row>
    <row r="250" spans="1:7" x14ac:dyDescent="0.3">
      <c r="A250">
        <v>248</v>
      </c>
      <c r="B250" s="1">
        <v>20.751999999999999</v>
      </c>
      <c r="C250" s="1">
        <v>20.751999999999999</v>
      </c>
      <c r="D250" s="1">
        <v>-8146.9521999999997</v>
      </c>
      <c r="E250" s="1">
        <v>6.4128999999999996</v>
      </c>
      <c r="F250" s="1">
        <v>245.7739</v>
      </c>
      <c r="G250" s="1">
        <v>581.83960000000002</v>
      </c>
    </row>
    <row r="251" spans="1:7" x14ac:dyDescent="0.3">
      <c r="A251">
        <v>249</v>
      </c>
      <c r="B251" s="1">
        <v>20.835899999999999</v>
      </c>
      <c r="C251" s="1">
        <v>20.835899999999999</v>
      </c>
      <c r="D251" s="1">
        <v>-8159.2560000000003</v>
      </c>
      <c r="E251" s="1">
        <v>5.9942000000000002</v>
      </c>
      <c r="F251" s="1">
        <v>193.4573</v>
      </c>
      <c r="G251" s="1">
        <v>865.88409999999999</v>
      </c>
    </row>
    <row r="252" spans="1:7" x14ac:dyDescent="0.3">
      <c r="A252">
        <v>250</v>
      </c>
      <c r="B252" s="1">
        <v>20.919699999999999</v>
      </c>
      <c r="C252" s="1">
        <v>20.919699999999999</v>
      </c>
      <c r="D252" s="1">
        <v>-8160.8815000000004</v>
      </c>
      <c r="E252" s="1">
        <v>5.6954000000000002</v>
      </c>
      <c r="F252" s="1">
        <v>216.85560000000001</v>
      </c>
      <c r="G252" s="1">
        <v>750.51419999999996</v>
      </c>
    </row>
    <row r="253" spans="1:7" x14ac:dyDescent="0.3">
      <c r="A253">
        <v>251</v>
      </c>
      <c r="B253" s="1">
        <v>21.003599999999999</v>
      </c>
      <c r="C253" s="1">
        <v>21.003599999999999</v>
      </c>
      <c r="D253" s="1">
        <v>-8152.2334000000001</v>
      </c>
      <c r="E253" s="1">
        <v>4.9466999999999999</v>
      </c>
      <c r="F253" s="1">
        <v>191.69739999999999</v>
      </c>
      <c r="G253" s="1">
        <v>1237.6709000000001</v>
      </c>
    </row>
    <row r="254" spans="1:7" x14ac:dyDescent="0.3">
      <c r="A254">
        <v>252</v>
      </c>
      <c r="B254" s="1">
        <v>21.087399999999999</v>
      </c>
      <c r="C254" s="1">
        <v>21.087399999999999</v>
      </c>
      <c r="D254" s="1">
        <v>-8182.0219999999999</v>
      </c>
      <c r="E254" s="1">
        <v>5.6585000000000001</v>
      </c>
      <c r="F254" s="1">
        <v>204.5754</v>
      </c>
      <c r="G254" s="1">
        <v>737.79849999999999</v>
      </c>
    </row>
    <row r="255" spans="1:7" x14ac:dyDescent="0.3">
      <c r="A255">
        <v>253</v>
      </c>
      <c r="B255" s="1">
        <v>21.171299999999999</v>
      </c>
      <c r="C255" s="1">
        <v>21.171299999999999</v>
      </c>
      <c r="D255" s="1">
        <v>-8147.0155000000004</v>
      </c>
      <c r="E255" s="1">
        <v>6.8871000000000002</v>
      </c>
      <c r="F255" s="1">
        <v>233.71709999999999</v>
      </c>
      <c r="G255" s="1">
        <v>792.59799999999996</v>
      </c>
    </row>
    <row r="256" spans="1:7" x14ac:dyDescent="0.3">
      <c r="A256">
        <v>254</v>
      </c>
      <c r="B256" s="1">
        <v>21.255099999999999</v>
      </c>
      <c r="C256" s="1">
        <v>21.255099999999999</v>
      </c>
      <c r="D256" s="1">
        <v>-8204.5411000000004</v>
      </c>
      <c r="E256" s="1">
        <v>8.9482999999999997</v>
      </c>
      <c r="F256" s="1">
        <v>237.45740000000001</v>
      </c>
      <c r="G256" s="1">
        <v>601.38750000000005</v>
      </c>
    </row>
    <row r="257" spans="1:7" x14ac:dyDescent="0.3">
      <c r="A257">
        <v>255</v>
      </c>
      <c r="B257" s="1">
        <v>21.338999999999999</v>
      </c>
      <c r="C257" s="1">
        <v>21.338999999999999</v>
      </c>
      <c r="D257" s="1">
        <v>-8216.6908999999996</v>
      </c>
      <c r="E257" s="1">
        <v>6.4509999999999996</v>
      </c>
      <c r="F257" s="1">
        <v>233.47040000000001</v>
      </c>
      <c r="G257" s="1">
        <v>539.93330000000003</v>
      </c>
    </row>
    <row r="258" spans="1:7" x14ac:dyDescent="0.3">
      <c r="A258">
        <v>256</v>
      </c>
      <c r="B258" s="1">
        <v>21.422799999999999</v>
      </c>
      <c r="C258" s="1">
        <v>21.422799999999999</v>
      </c>
      <c r="D258" s="1">
        <v>-8177.9327999999996</v>
      </c>
      <c r="E258" s="1">
        <v>6.8285</v>
      </c>
      <c r="F258" s="1">
        <v>250.8982</v>
      </c>
      <c r="G258" s="1">
        <v>596.43870000000004</v>
      </c>
    </row>
    <row r="259" spans="1:7" x14ac:dyDescent="0.3">
      <c r="A259">
        <v>257</v>
      </c>
      <c r="B259" s="1">
        <v>21.506699999999999</v>
      </c>
      <c r="C259" s="1">
        <v>21.506699999999999</v>
      </c>
      <c r="D259" s="1">
        <v>-8130.3576000000003</v>
      </c>
      <c r="E259" s="1">
        <v>5.4920999999999998</v>
      </c>
      <c r="F259" s="1">
        <v>218.0539</v>
      </c>
      <c r="G259" s="1">
        <v>698.38070000000005</v>
      </c>
    </row>
    <row r="260" spans="1:7" x14ac:dyDescent="0.3">
      <c r="A260">
        <v>258</v>
      </c>
      <c r="B260" s="1">
        <v>21.590499999999999</v>
      </c>
      <c r="C260" s="1">
        <v>21.590499999999999</v>
      </c>
      <c r="D260" s="1">
        <v>-8109.9643999999998</v>
      </c>
      <c r="E260" s="1">
        <v>5.5827</v>
      </c>
      <c r="F260" s="1">
        <v>197.0745</v>
      </c>
      <c r="G260" s="1">
        <v>747.62860000000001</v>
      </c>
    </row>
    <row r="261" spans="1:7" x14ac:dyDescent="0.3">
      <c r="A261">
        <v>259</v>
      </c>
      <c r="B261" s="1">
        <v>21.674299999999999</v>
      </c>
      <c r="C261" s="1">
        <v>21.674299999999999</v>
      </c>
      <c r="D261" s="1">
        <v>-8160.8856999999998</v>
      </c>
      <c r="E261" s="1">
        <v>6.0174000000000003</v>
      </c>
      <c r="F261" s="1">
        <v>184.70670000000001</v>
      </c>
      <c r="G261" s="1">
        <v>687.52700000000004</v>
      </c>
    </row>
    <row r="262" spans="1:7" x14ac:dyDescent="0.3">
      <c r="A262">
        <v>260</v>
      </c>
      <c r="B262" s="1">
        <v>21.758199999999999</v>
      </c>
      <c r="C262" s="1">
        <v>21.758199999999999</v>
      </c>
      <c r="D262" s="1">
        <v>-8159.8068000000003</v>
      </c>
      <c r="E262" s="1">
        <v>7.0054999999999996</v>
      </c>
      <c r="F262" s="1">
        <v>232.1771</v>
      </c>
      <c r="G262" s="1">
        <v>625.56349999999998</v>
      </c>
    </row>
    <row r="263" spans="1:7" x14ac:dyDescent="0.3">
      <c r="A263">
        <v>261</v>
      </c>
      <c r="B263" s="1">
        <v>21.841999999999999</v>
      </c>
      <c r="C263" s="1">
        <v>21.841999999999999</v>
      </c>
      <c r="D263" s="1">
        <v>-8164.8468999999996</v>
      </c>
      <c r="E263" s="1">
        <v>5.7148000000000003</v>
      </c>
      <c r="F263" s="1">
        <v>218.33860000000001</v>
      </c>
      <c r="G263" s="1">
        <v>957.30589999999995</v>
      </c>
    </row>
    <row r="264" spans="1:7" x14ac:dyDescent="0.3">
      <c r="A264">
        <v>262</v>
      </c>
      <c r="B264" s="1">
        <v>21.925899999999999</v>
      </c>
      <c r="C264" s="1">
        <v>21.925899999999999</v>
      </c>
      <c r="D264" s="1">
        <v>-8211.2724999999991</v>
      </c>
      <c r="E264" s="1">
        <v>5.6159999999999997</v>
      </c>
      <c r="F264" s="1">
        <v>224.8681</v>
      </c>
      <c r="G264" s="1">
        <v>586.46180000000004</v>
      </c>
    </row>
    <row r="265" spans="1:7" x14ac:dyDescent="0.3">
      <c r="A265">
        <v>263</v>
      </c>
      <c r="B265" s="1">
        <v>22.009699999999999</v>
      </c>
      <c r="C265" s="1">
        <v>22.009699999999999</v>
      </c>
      <c r="D265" s="1">
        <v>-8138.1809000000003</v>
      </c>
      <c r="E265" s="1">
        <v>5.8093000000000004</v>
      </c>
      <c r="F265" s="1">
        <v>217.10839999999999</v>
      </c>
      <c r="G265" s="1">
        <v>781.0335</v>
      </c>
    </row>
    <row r="266" spans="1:7" x14ac:dyDescent="0.3">
      <c r="A266">
        <v>264</v>
      </c>
      <c r="B266" s="1">
        <v>22.093599999999999</v>
      </c>
      <c r="C266" s="1">
        <v>22.093599999999999</v>
      </c>
      <c r="D266" s="1">
        <v>-8187.8829999999998</v>
      </c>
      <c r="E266" s="1">
        <v>6.4560000000000004</v>
      </c>
      <c r="F266" s="1">
        <v>229.92660000000001</v>
      </c>
      <c r="G266" s="1">
        <v>925.69349999999997</v>
      </c>
    </row>
    <row r="267" spans="1:7" x14ac:dyDescent="0.3">
      <c r="A267">
        <v>265</v>
      </c>
      <c r="B267" s="1">
        <v>22.177399999999999</v>
      </c>
      <c r="C267" s="1">
        <v>22.177399999999999</v>
      </c>
      <c r="D267" s="1">
        <v>-8186.5181000000002</v>
      </c>
      <c r="E267" s="1">
        <v>7.0465999999999998</v>
      </c>
      <c r="F267" s="1">
        <v>223.2587</v>
      </c>
      <c r="G267" s="1">
        <v>507.14</v>
      </c>
    </row>
    <row r="268" spans="1:7" x14ac:dyDescent="0.3">
      <c r="A268">
        <v>266</v>
      </c>
      <c r="B268" s="1">
        <v>22.261299999999999</v>
      </c>
      <c r="C268" s="1">
        <v>22.261299999999999</v>
      </c>
      <c r="D268" s="1">
        <v>-8163.4291999999996</v>
      </c>
      <c r="E268" s="1">
        <v>4.8589000000000002</v>
      </c>
      <c r="F268" s="1">
        <v>217.8382</v>
      </c>
      <c r="G268" s="1">
        <v>830.60940000000005</v>
      </c>
    </row>
    <row r="269" spans="1:7" x14ac:dyDescent="0.3">
      <c r="A269">
        <v>267</v>
      </c>
      <c r="B269" s="1">
        <v>22.345099999999999</v>
      </c>
      <c r="C269" s="1">
        <v>22.345099999999999</v>
      </c>
      <c r="D269" s="1">
        <v>-8217.9285</v>
      </c>
      <c r="E269" s="1">
        <v>6.2032999999999996</v>
      </c>
      <c r="F269" s="1">
        <v>251.54060000000001</v>
      </c>
      <c r="G269" s="1">
        <v>703.81150000000002</v>
      </c>
    </row>
    <row r="270" spans="1:7" x14ac:dyDescent="0.3">
      <c r="A270">
        <v>268</v>
      </c>
      <c r="B270" s="1">
        <v>22.428999999999998</v>
      </c>
      <c r="C270" s="1">
        <v>22.428999999999998</v>
      </c>
      <c r="D270" s="1">
        <v>-8190.1291000000001</v>
      </c>
      <c r="E270" s="1">
        <v>6.5220000000000002</v>
      </c>
      <c r="F270" s="1">
        <v>235.0753</v>
      </c>
      <c r="G270" s="1">
        <v>505.46460000000002</v>
      </c>
    </row>
    <row r="271" spans="1:7" x14ac:dyDescent="0.3">
      <c r="A271">
        <v>269</v>
      </c>
      <c r="B271" s="1">
        <v>22.512799999999999</v>
      </c>
      <c r="C271" s="1">
        <v>22.512799999999999</v>
      </c>
      <c r="D271" s="1">
        <v>-8146.1275999999998</v>
      </c>
      <c r="E271" s="1">
        <v>5.5023</v>
      </c>
      <c r="F271" s="1">
        <v>227.90469999999999</v>
      </c>
      <c r="G271" s="1">
        <v>713.23329999999999</v>
      </c>
    </row>
    <row r="272" spans="1:7" x14ac:dyDescent="0.3">
      <c r="A272">
        <v>270</v>
      </c>
      <c r="B272" s="1">
        <v>22.596699999999998</v>
      </c>
      <c r="C272" s="1">
        <v>22.596699999999998</v>
      </c>
      <c r="D272" s="1">
        <v>-8183.4426999999996</v>
      </c>
      <c r="E272" s="1">
        <v>5.4291</v>
      </c>
      <c r="F272" s="1">
        <v>224.2585</v>
      </c>
      <c r="G272" s="1">
        <v>753.14030000000002</v>
      </c>
    </row>
    <row r="273" spans="1:7" x14ac:dyDescent="0.3">
      <c r="A273">
        <v>271</v>
      </c>
      <c r="B273" s="1">
        <v>22.680499999999999</v>
      </c>
      <c r="C273" s="1">
        <v>22.680499999999999</v>
      </c>
      <c r="D273" s="1">
        <v>-8164.0738000000001</v>
      </c>
      <c r="E273" s="1">
        <v>5.79</v>
      </c>
      <c r="F273" s="1">
        <v>231.64420000000001</v>
      </c>
      <c r="G273" s="1">
        <v>570.45079999999996</v>
      </c>
    </row>
    <row r="274" spans="1:7" x14ac:dyDescent="0.3">
      <c r="A274">
        <v>272</v>
      </c>
      <c r="B274" s="1">
        <v>22.764399999999998</v>
      </c>
      <c r="C274" s="1">
        <v>22.764399999999998</v>
      </c>
      <c r="D274" s="1">
        <v>-8178.0711000000001</v>
      </c>
      <c r="E274" s="1">
        <v>5.3825000000000003</v>
      </c>
      <c r="F274" s="1">
        <v>223.64400000000001</v>
      </c>
      <c r="G274" s="1">
        <v>706.59040000000005</v>
      </c>
    </row>
    <row r="275" spans="1:7" x14ac:dyDescent="0.3">
      <c r="A275">
        <v>273</v>
      </c>
      <c r="B275" s="1">
        <v>22.848199999999999</v>
      </c>
      <c r="C275" s="1">
        <v>22.848199999999999</v>
      </c>
      <c r="D275" s="1">
        <v>-8173.8793999999998</v>
      </c>
      <c r="E275" s="1">
        <v>4.9341999999999997</v>
      </c>
      <c r="F275" s="1">
        <v>209.0599</v>
      </c>
      <c r="G275" s="1">
        <v>885.07870000000003</v>
      </c>
    </row>
    <row r="276" spans="1:7" x14ac:dyDescent="0.3">
      <c r="A276">
        <v>274</v>
      </c>
      <c r="B276" s="1">
        <v>22.931999999999999</v>
      </c>
      <c r="C276" s="1">
        <v>22.931999999999999</v>
      </c>
      <c r="D276" s="1">
        <v>-8211.8518000000004</v>
      </c>
      <c r="E276" s="1">
        <v>6.4332000000000003</v>
      </c>
      <c r="F276" s="1">
        <v>244.13140000000001</v>
      </c>
      <c r="G276" s="1">
        <v>462.69709999999998</v>
      </c>
    </row>
    <row r="277" spans="1:7" x14ac:dyDescent="0.3">
      <c r="A277">
        <v>275</v>
      </c>
      <c r="B277" s="1">
        <v>23.015899999999998</v>
      </c>
      <c r="C277" s="1">
        <v>23.015899999999998</v>
      </c>
      <c r="D277" s="1">
        <v>-8204.5239999999994</v>
      </c>
      <c r="E277" s="1">
        <v>7.8226000000000004</v>
      </c>
      <c r="F277" s="1">
        <v>263.40539999999999</v>
      </c>
      <c r="G277" s="1">
        <v>532.88239999999996</v>
      </c>
    </row>
    <row r="278" spans="1:7" x14ac:dyDescent="0.3">
      <c r="A278">
        <v>276</v>
      </c>
      <c r="B278" s="1">
        <v>23.099699999999999</v>
      </c>
      <c r="C278" s="1">
        <v>23.099699999999999</v>
      </c>
      <c r="D278" s="1">
        <v>-8251.9429</v>
      </c>
      <c r="E278" s="1">
        <v>6.9748000000000001</v>
      </c>
      <c r="F278" s="1">
        <v>251.96010000000001</v>
      </c>
      <c r="G278" s="1">
        <v>580.12120000000004</v>
      </c>
    </row>
    <row r="279" spans="1:7" x14ac:dyDescent="0.3">
      <c r="A279">
        <v>277</v>
      </c>
      <c r="B279" s="1">
        <v>23.183599999999998</v>
      </c>
      <c r="C279" s="1">
        <v>23.183599999999998</v>
      </c>
      <c r="D279" s="1">
        <v>-8212.9516000000003</v>
      </c>
      <c r="E279" s="1">
        <v>5.7005999999999997</v>
      </c>
      <c r="F279" s="1">
        <v>255.61920000000001</v>
      </c>
      <c r="G279" s="1">
        <v>499.42750000000001</v>
      </c>
    </row>
    <row r="280" spans="1:7" x14ac:dyDescent="0.3">
      <c r="A280">
        <v>278</v>
      </c>
      <c r="B280" s="1">
        <v>23.267399999999999</v>
      </c>
      <c r="C280" s="1">
        <v>23.267399999999999</v>
      </c>
      <c r="D280" s="1">
        <v>-8219.2361999999994</v>
      </c>
      <c r="E280" s="1">
        <v>6.7765000000000004</v>
      </c>
      <c r="F280" s="1">
        <v>189.12209999999999</v>
      </c>
      <c r="G280" s="1">
        <v>587.68679999999995</v>
      </c>
    </row>
    <row r="281" spans="1:7" x14ac:dyDescent="0.3">
      <c r="A281">
        <v>279</v>
      </c>
      <c r="B281" s="1">
        <v>23.351299999999998</v>
      </c>
      <c r="C281" s="1">
        <v>23.351299999999998</v>
      </c>
      <c r="D281" s="1">
        <v>-8163.8217000000004</v>
      </c>
      <c r="E281" s="1">
        <v>4.4859999999999998</v>
      </c>
      <c r="F281" s="1">
        <v>223.15479999999999</v>
      </c>
      <c r="G281" s="1">
        <v>1217.2815000000001</v>
      </c>
    </row>
    <row r="282" spans="1:7" x14ac:dyDescent="0.3">
      <c r="A282">
        <v>280</v>
      </c>
      <c r="B282" s="1">
        <v>23.435099999999998</v>
      </c>
      <c r="C282" s="1">
        <v>23.435099999999998</v>
      </c>
      <c r="D282" s="1">
        <v>-8197.1893</v>
      </c>
      <c r="E282" s="1">
        <v>5.1036000000000001</v>
      </c>
      <c r="F282" s="1">
        <v>200.71420000000001</v>
      </c>
      <c r="G282" s="1">
        <v>1062.4321</v>
      </c>
    </row>
    <row r="283" spans="1:7" x14ac:dyDescent="0.3">
      <c r="A283">
        <v>281</v>
      </c>
      <c r="B283" s="1">
        <v>23.518999999999998</v>
      </c>
      <c r="C283" s="1">
        <v>23.518999999999998</v>
      </c>
      <c r="D283" s="1">
        <v>-8210.8202999999994</v>
      </c>
      <c r="E283" s="1">
        <v>6.125</v>
      </c>
      <c r="F283" s="1">
        <v>239.66489999999999</v>
      </c>
      <c r="G283" s="1">
        <v>626.02970000000005</v>
      </c>
    </row>
    <row r="284" spans="1:7" x14ac:dyDescent="0.3">
      <c r="A284">
        <v>282</v>
      </c>
      <c r="B284" s="1">
        <v>23.602799999999998</v>
      </c>
      <c r="C284" s="1">
        <v>23.602799999999998</v>
      </c>
      <c r="D284" s="1">
        <v>-8233.7016000000003</v>
      </c>
      <c r="E284" s="1">
        <v>5.9686000000000003</v>
      </c>
      <c r="F284" s="1">
        <v>231.8939</v>
      </c>
      <c r="G284" s="1">
        <v>708.71289999999999</v>
      </c>
    </row>
    <row r="285" spans="1:7" x14ac:dyDescent="0.3">
      <c r="A285">
        <v>283</v>
      </c>
      <c r="B285" s="1">
        <v>23.686699999999998</v>
      </c>
      <c r="C285" s="1">
        <v>23.686699999999998</v>
      </c>
      <c r="D285" s="1">
        <v>-8233.6165000000001</v>
      </c>
      <c r="E285" s="1">
        <v>7.5328999999999997</v>
      </c>
      <c r="F285" s="1">
        <v>258.1771</v>
      </c>
      <c r="G285" s="1">
        <v>299.46850000000001</v>
      </c>
    </row>
    <row r="286" spans="1:7" x14ac:dyDescent="0.3">
      <c r="A286">
        <v>284</v>
      </c>
      <c r="B286" s="1">
        <v>23.770499999999998</v>
      </c>
      <c r="C286" s="1">
        <v>23.770499999999998</v>
      </c>
      <c r="D286" s="1">
        <v>-8228.6128000000008</v>
      </c>
      <c r="E286" s="1">
        <v>6.4135999999999997</v>
      </c>
      <c r="F286" s="1">
        <v>262.82139999999998</v>
      </c>
      <c r="G286" s="1">
        <v>470.06970000000001</v>
      </c>
    </row>
    <row r="287" spans="1:7" x14ac:dyDescent="0.3">
      <c r="A287">
        <v>285</v>
      </c>
      <c r="B287" s="1">
        <v>23.854399999999998</v>
      </c>
      <c r="C287" s="1">
        <v>23.854399999999998</v>
      </c>
      <c r="D287" s="1">
        <v>-8237.7518</v>
      </c>
      <c r="E287" s="1">
        <v>4.9602000000000004</v>
      </c>
      <c r="F287" s="1">
        <v>212.21340000000001</v>
      </c>
      <c r="G287" s="1">
        <v>908.87630000000001</v>
      </c>
    </row>
    <row r="288" spans="1:7" x14ac:dyDescent="0.3">
      <c r="A288">
        <v>286</v>
      </c>
      <c r="B288" s="1">
        <v>23.938199999999998</v>
      </c>
      <c r="C288" s="1">
        <v>23.938199999999998</v>
      </c>
      <c r="D288" s="1">
        <v>-8219.6373999999996</v>
      </c>
      <c r="E288" s="1">
        <v>6.7986000000000004</v>
      </c>
      <c r="F288" s="1">
        <v>261.58240000000001</v>
      </c>
      <c r="G288" s="1">
        <v>475.0172</v>
      </c>
    </row>
    <row r="289" spans="1:7" x14ac:dyDescent="0.3">
      <c r="A289">
        <v>287</v>
      </c>
      <c r="B289" s="1">
        <v>24.022099999999998</v>
      </c>
      <c r="C289" s="1">
        <v>24.022099999999998</v>
      </c>
      <c r="D289" s="1">
        <v>-8204.7101000000002</v>
      </c>
      <c r="E289" s="1">
        <v>6.8436000000000003</v>
      </c>
      <c r="F289" s="1">
        <v>212.35319999999999</v>
      </c>
      <c r="G289" s="1">
        <v>881.00729999999999</v>
      </c>
    </row>
    <row r="290" spans="1:7" x14ac:dyDescent="0.3">
      <c r="A290">
        <v>288</v>
      </c>
      <c r="B290" s="1">
        <v>24.105899999999998</v>
      </c>
      <c r="C290" s="1">
        <v>24.105899999999998</v>
      </c>
      <c r="D290" s="1">
        <v>-8209.4534000000003</v>
      </c>
      <c r="E290" s="1">
        <v>5.6950000000000003</v>
      </c>
      <c r="F290" s="1">
        <v>224.9315</v>
      </c>
      <c r="G290" s="1">
        <v>802.76890000000003</v>
      </c>
    </row>
    <row r="291" spans="1:7" x14ac:dyDescent="0.3">
      <c r="A291">
        <v>289</v>
      </c>
      <c r="B291" s="1">
        <v>24.189699999999998</v>
      </c>
      <c r="C291" s="1">
        <v>24.189699999999998</v>
      </c>
      <c r="D291" s="1">
        <v>-8132.7227000000003</v>
      </c>
      <c r="E291" s="1">
        <v>4.8281999999999998</v>
      </c>
      <c r="F291" s="1">
        <v>223.5326</v>
      </c>
      <c r="G291" s="1">
        <v>733.59500000000003</v>
      </c>
    </row>
    <row r="292" spans="1:7" x14ac:dyDescent="0.3">
      <c r="A292">
        <v>290</v>
      </c>
      <c r="B292" s="1">
        <v>24.273599999999998</v>
      </c>
      <c r="C292" s="1">
        <v>24.273599999999998</v>
      </c>
      <c r="D292" s="1">
        <v>-8153.0976000000001</v>
      </c>
      <c r="E292" s="1">
        <v>7.3735999999999997</v>
      </c>
      <c r="F292" s="1">
        <v>272.37209999999999</v>
      </c>
      <c r="G292" s="1">
        <v>681.65660000000003</v>
      </c>
    </row>
    <row r="293" spans="1:7" x14ac:dyDescent="0.3">
      <c r="A293">
        <v>291</v>
      </c>
      <c r="B293" s="1">
        <v>24.357399999999998</v>
      </c>
      <c r="C293" s="1">
        <v>24.357399999999998</v>
      </c>
      <c r="D293" s="1">
        <v>-8134.1989999999996</v>
      </c>
      <c r="E293" s="1">
        <v>6.7991000000000001</v>
      </c>
      <c r="F293" s="1">
        <v>240.94880000000001</v>
      </c>
      <c r="G293" s="1">
        <v>667.43389999999999</v>
      </c>
    </row>
    <row r="294" spans="1:7" x14ac:dyDescent="0.3">
      <c r="A294">
        <v>292</v>
      </c>
      <c r="B294" s="1">
        <v>24.441299999999998</v>
      </c>
      <c r="C294" s="1">
        <v>24.441299999999998</v>
      </c>
      <c r="D294" s="1">
        <v>-8174.3624</v>
      </c>
      <c r="E294" s="1">
        <v>6.4180999999999999</v>
      </c>
      <c r="F294" s="1">
        <v>248.16069999999999</v>
      </c>
      <c r="G294" s="1">
        <v>589.0163</v>
      </c>
    </row>
    <row r="295" spans="1:7" x14ac:dyDescent="0.3">
      <c r="A295">
        <v>293</v>
      </c>
      <c r="B295" s="1">
        <v>24.525099999999998</v>
      </c>
      <c r="C295" s="1">
        <v>24.525099999999998</v>
      </c>
      <c r="D295" s="1">
        <v>-8144.9574000000002</v>
      </c>
      <c r="E295" s="1">
        <v>5.3529</v>
      </c>
      <c r="F295" s="1">
        <v>236.5549</v>
      </c>
      <c r="G295" s="1">
        <v>663.81849999999997</v>
      </c>
    </row>
    <row r="296" spans="1:7" x14ac:dyDescent="0.3">
      <c r="A296">
        <v>294</v>
      </c>
      <c r="B296" s="1">
        <v>24.609000000000002</v>
      </c>
      <c r="C296" s="1">
        <v>24.609000000000002</v>
      </c>
      <c r="D296" s="1">
        <v>-8174.1379999999999</v>
      </c>
      <c r="E296" s="1">
        <v>6.1820000000000004</v>
      </c>
      <c r="F296" s="1">
        <v>228.017</v>
      </c>
      <c r="G296" s="1">
        <v>802.02909999999997</v>
      </c>
    </row>
    <row r="297" spans="1:7" x14ac:dyDescent="0.3">
      <c r="A297">
        <v>295</v>
      </c>
      <c r="B297" s="1">
        <v>24.692799999999998</v>
      </c>
      <c r="C297" s="1">
        <v>24.692799999999998</v>
      </c>
      <c r="D297" s="1">
        <v>-8178.9179000000004</v>
      </c>
      <c r="E297" s="1">
        <v>6.1844000000000001</v>
      </c>
      <c r="F297" s="1">
        <v>219.46360000000001</v>
      </c>
      <c r="G297" s="1">
        <v>682.02380000000005</v>
      </c>
    </row>
    <row r="298" spans="1:7" x14ac:dyDescent="0.3">
      <c r="A298">
        <v>296</v>
      </c>
      <c r="B298" s="1">
        <v>24.776700000000002</v>
      </c>
      <c r="C298" s="1">
        <v>24.776700000000002</v>
      </c>
      <c r="D298" s="1">
        <v>-8204.2207999999991</v>
      </c>
      <c r="E298" s="1">
        <v>6.1436999999999999</v>
      </c>
      <c r="F298" s="1">
        <v>252.8493</v>
      </c>
      <c r="G298" s="1">
        <v>752.71630000000005</v>
      </c>
    </row>
    <row r="299" spans="1:7" x14ac:dyDescent="0.3">
      <c r="A299">
        <v>297</v>
      </c>
      <c r="B299" s="1">
        <v>24.860499999999998</v>
      </c>
      <c r="C299" s="1">
        <v>24.860499999999998</v>
      </c>
      <c r="D299" s="1">
        <v>-8191.8347999999996</v>
      </c>
      <c r="E299" s="1">
        <v>5.7563000000000004</v>
      </c>
      <c r="F299" s="1">
        <v>221.1781</v>
      </c>
      <c r="G299" s="1">
        <v>673.16060000000004</v>
      </c>
    </row>
    <row r="300" spans="1:7" x14ac:dyDescent="0.3">
      <c r="A300">
        <v>298</v>
      </c>
      <c r="B300" s="1">
        <v>24.944400000000002</v>
      </c>
      <c r="C300" s="1">
        <v>24.944400000000002</v>
      </c>
      <c r="D300" s="1">
        <v>-8155.4219999999996</v>
      </c>
      <c r="E300" s="1">
        <v>7.3303000000000003</v>
      </c>
      <c r="F300" s="1">
        <v>242.63050000000001</v>
      </c>
      <c r="G300" s="1">
        <v>592.80999999999995</v>
      </c>
    </row>
    <row r="301" spans="1:7" x14ac:dyDescent="0.3">
      <c r="A301">
        <v>299</v>
      </c>
      <c r="B301" s="1">
        <v>25.028199999999998</v>
      </c>
      <c r="C301" s="1">
        <v>25.028199999999998</v>
      </c>
      <c r="D301" s="1">
        <v>-7946.1400999999996</v>
      </c>
      <c r="E301" s="1">
        <v>8.9283000000000001</v>
      </c>
      <c r="F301" s="1">
        <v>336.9171</v>
      </c>
      <c r="G301" s="1">
        <v>491.03379999999999</v>
      </c>
    </row>
    <row r="302" spans="1:7" x14ac:dyDescent="0.3">
      <c r="A302">
        <v>300</v>
      </c>
      <c r="B302" s="1">
        <v>25.112100000000002</v>
      </c>
      <c r="C302" s="1">
        <v>25.112100000000002</v>
      </c>
      <c r="D302" s="1">
        <v>-7061.5564999999997</v>
      </c>
      <c r="E302" s="1">
        <v>9.6791</v>
      </c>
      <c r="F302" s="1">
        <v>452.91930000000002</v>
      </c>
      <c r="G302" s="1">
        <v>531.94960000000003</v>
      </c>
    </row>
    <row r="303" spans="1:7" x14ac:dyDescent="0.3">
      <c r="A303">
        <v>301</v>
      </c>
      <c r="B303" s="1">
        <v>25.195900000000002</v>
      </c>
      <c r="C303" s="1">
        <v>25.195900000000002</v>
      </c>
      <c r="D303" s="1">
        <v>-6373.9759000000004</v>
      </c>
      <c r="E303" s="1">
        <v>9.4682999999999993</v>
      </c>
      <c r="F303" s="1">
        <v>383.37430000000001</v>
      </c>
      <c r="G303" s="1">
        <v>503.74520000000001</v>
      </c>
    </row>
    <row r="304" spans="1:7" x14ac:dyDescent="0.3">
      <c r="A304">
        <v>302</v>
      </c>
      <c r="B304" s="1">
        <v>25.279800000000002</v>
      </c>
      <c r="C304" s="1">
        <v>25.279800000000002</v>
      </c>
      <c r="D304" s="1">
        <v>-6009.0636999999997</v>
      </c>
      <c r="E304" s="1">
        <v>6.2043999999999997</v>
      </c>
      <c r="F304" s="1">
        <v>223.31059999999999</v>
      </c>
      <c r="G304" s="1">
        <v>836.13340000000005</v>
      </c>
    </row>
    <row r="305" spans="1:7" x14ac:dyDescent="0.3">
      <c r="A305">
        <v>303</v>
      </c>
      <c r="B305" s="1">
        <v>25.363600000000002</v>
      </c>
      <c r="C305" s="1">
        <v>25.363600000000002</v>
      </c>
      <c r="D305" s="1">
        <v>-5912.9132</v>
      </c>
      <c r="E305" s="1">
        <v>4.6802000000000001</v>
      </c>
      <c r="F305" s="1">
        <v>199.3656</v>
      </c>
      <c r="G305" s="1">
        <v>829.30100000000004</v>
      </c>
    </row>
    <row r="306" spans="1:7" x14ac:dyDescent="0.3">
      <c r="A306">
        <v>304</v>
      </c>
      <c r="B306" s="1">
        <v>25.447399999999998</v>
      </c>
      <c r="C306" s="1">
        <v>25.447399999999998</v>
      </c>
      <c r="D306" s="1">
        <v>-5872.6571000000004</v>
      </c>
      <c r="E306" s="1">
        <v>4.2312000000000003</v>
      </c>
      <c r="F306" s="1">
        <v>191.82169999999999</v>
      </c>
      <c r="G306" s="1">
        <v>851.81050000000005</v>
      </c>
    </row>
    <row r="307" spans="1:7" x14ac:dyDescent="0.3">
      <c r="A307">
        <v>305</v>
      </c>
      <c r="B307" s="1">
        <v>25.531300000000002</v>
      </c>
      <c r="C307" s="1">
        <v>25.531300000000002</v>
      </c>
      <c r="D307" s="1">
        <v>-5894.0487000000003</v>
      </c>
      <c r="E307" s="1">
        <v>5.4066999999999998</v>
      </c>
      <c r="F307" s="1">
        <v>209.20140000000001</v>
      </c>
      <c r="G307" s="1">
        <v>621.08389999999997</v>
      </c>
    </row>
    <row r="308" spans="1:7" x14ac:dyDescent="0.3">
      <c r="A308">
        <v>306</v>
      </c>
      <c r="B308" s="1">
        <v>25.615100000000002</v>
      </c>
      <c r="C308" s="1">
        <v>25.615100000000002</v>
      </c>
      <c r="D308" s="1">
        <v>-5865.7389999999996</v>
      </c>
      <c r="E308" s="1">
        <v>5.6504000000000003</v>
      </c>
      <c r="F308" s="1">
        <v>197.6995</v>
      </c>
      <c r="G308" s="1">
        <v>868.3039</v>
      </c>
    </row>
    <row r="309" spans="1:7" x14ac:dyDescent="0.3">
      <c r="A309">
        <v>307</v>
      </c>
      <c r="B309" s="1">
        <v>25.699000000000002</v>
      </c>
      <c r="C309" s="1">
        <v>25.699000000000002</v>
      </c>
      <c r="D309" s="1">
        <v>-5883.1733999999997</v>
      </c>
      <c r="E309" s="1">
        <v>5.5232000000000001</v>
      </c>
      <c r="F309" s="1">
        <v>197.95609999999999</v>
      </c>
      <c r="G309" s="1">
        <v>892.21199999999999</v>
      </c>
    </row>
    <row r="310" spans="1:7" x14ac:dyDescent="0.3">
      <c r="A310">
        <v>308</v>
      </c>
      <c r="B310" s="1">
        <v>25.782800000000002</v>
      </c>
      <c r="C310" s="1">
        <v>25.782800000000002</v>
      </c>
      <c r="D310" s="1">
        <v>-5843.3307000000004</v>
      </c>
      <c r="E310" s="1">
        <v>5.5666000000000002</v>
      </c>
      <c r="F310" s="1">
        <v>221.29519999999999</v>
      </c>
      <c r="G310" s="1">
        <v>607.14779999999996</v>
      </c>
    </row>
    <row r="311" spans="1:7" x14ac:dyDescent="0.3">
      <c r="A311">
        <v>309</v>
      </c>
      <c r="B311" s="1">
        <v>25.866700000000002</v>
      </c>
      <c r="C311" s="1">
        <v>25.866700000000002</v>
      </c>
      <c r="D311" s="1">
        <v>-5876.9429</v>
      </c>
      <c r="E311" s="1">
        <v>4.8696000000000002</v>
      </c>
      <c r="F311" s="1">
        <v>200.5592</v>
      </c>
      <c r="G311" s="1">
        <v>878.27149999999995</v>
      </c>
    </row>
    <row r="312" spans="1:7" x14ac:dyDescent="0.3">
      <c r="A312">
        <v>310</v>
      </c>
      <c r="B312" s="1">
        <v>25.950500000000002</v>
      </c>
      <c r="C312" s="1">
        <v>25.950500000000002</v>
      </c>
      <c r="D312" s="1">
        <v>-5893.2380999999996</v>
      </c>
      <c r="E312" s="1">
        <v>5.7606999999999999</v>
      </c>
      <c r="F312" s="1">
        <v>210.05119999999999</v>
      </c>
      <c r="G312" s="1">
        <v>678.14400000000001</v>
      </c>
    </row>
    <row r="313" spans="1:7" x14ac:dyDescent="0.3">
      <c r="A313">
        <v>311</v>
      </c>
      <c r="B313" s="1">
        <v>26.034400000000002</v>
      </c>
      <c r="C313" s="1">
        <v>26.034400000000002</v>
      </c>
      <c r="D313" s="1">
        <v>-5861.3013000000001</v>
      </c>
      <c r="E313" s="1">
        <v>6.8975</v>
      </c>
      <c r="F313" s="1">
        <v>215.67089999999999</v>
      </c>
      <c r="G313" s="1">
        <v>707.19780000000003</v>
      </c>
    </row>
    <row r="314" spans="1:7" x14ac:dyDescent="0.3">
      <c r="A314">
        <v>312</v>
      </c>
      <c r="B314" s="1">
        <v>26.118200000000002</v>
      </c>
      <c r="C314" s="1">
        <v>26.118200000000002</v>
      </c>
      <c r="D314" s="1">
        <v>-5901.1972999999998</v>
      </c>
      <c r="E314" s="1">
        <v>5.3719999999999999</v>
      </c>
      <c r="F314" s="1">
        <v>192.05670000000001</v>
      </c>
      <c r="G314" s="1">
        <v>675.05579999999998</v>
      </c>
    </row>
    <row r="315" spans="1:7" x14ac:dyDescent="0.3">
      <c r="A315">
        <v>313</v>
      </c>
      <c r="B315" s="1">
        <v>26.202100000000002</v>
      </c>
      <c r="C315" s="1">
        <v>26.202100000000002</v>
      </c>
      <c r="D315" s="1">
        <v>-5942.0065999999997</v>
      </c>
      <c r="E315" s="1">
        <v>5.7767999999999997</v>
      </c>
      <c r="F315" s="1">
        <v>182.95269999999999</v>
      </c>
      <c r="G315" s="1">
        <v>783.63789999999995</v>
      </c>
    </row>
    <row r="316" spans="1:7" x14ac:dyDescent="0.3">
      <c r="A316">
        <v>314</v>
      </c>
      <c r="B316" s="1">
        <v>26.285900000000002</v>
      </c>
      <c r="C316" s="1">
        <v>26.285900000000002</v>
      </c>
      <c r="D316" s="1">
        <v>-5930.3933999999999</v>
      </c>
      <c r="E316" s="1">
        <v>6.7816000000000001</v>
      </c>
      <c r="F316" s="1">
        <v>224.7792</v>
      </c>
      <c r="G316" s="1">
        <v>618.85249999999996</v>
      </c>
    </row>
    <row r="317" spans="1:7" x14ac:dyDescent="0.3">
      <c r="A317">
        <v>315</v>
      </c>
      <c r="B317" s="1">
        <v>26.369800000000001</v>
      </c>
      <c r="C317" s="1">
        <v>26.369800000000001</v>
      </c>
      <c r="D317" s="1">
        <v>-5927.2830000000004</v>
      </c>
      <c r="E317" s="1">
        <v>5.4985999999999997</v>
      </c>
      <c r="F317" s="1">
        <v>217.38030000000001</v>
      </c>
      <c r="G317" s="1">
        <v>610.01049999999998</v>
      </c>
    </row>
    <row r="318" spans="1:7" x14ac:dyDescent="0.3">
      <c r="A318">
        <v>316</v>
      </c>
      <c r="B318" s="1">
        <v>26.453600000000002</v>
      </c>
      <c r="C318" s="1">
        <v>26.453600000000002</v>
      </c>
      <c r="D318" s="1">
        <v>-5890.34</v>
      </c>
      <c r="E318" s="1">
        <v>5.9885000000000002</v>
      </c>
      <c r="F318" s="1">
        <v>196.85560000000001</v>
      </c>
      <c r="G318" s="1">
        <v>675.32270000000005</v>
      </c>
    </row>
    <row r="319" spans="1:7" x14ac:dyDescent="0.3">
      <c r="A319">
        <v>317</v>
      </c>
      <c r="B319" s="1">
        <v>26.537500000000001</v>
      </c>
      <c r="C319" s="1">
        <v>26.537500000000001</v>
      </c>
      <c r="D319" s="1">
        <v>-5885.9539000000004</v>
      </c>
      <c r="E319" s="1">
        <v>5.2662000000000004</v>
      </c>
      <c r="F319" s="1">
        <v>208.49600000000001</v>
      </c>
      <c r="G319" s="1">
        <v>930.04139999999995</v>
      </c>
    </row>
    <row r="320" spans="1:7" x14ac:dyDescent="0.3">
      <c r="A320">
        <v>318</v>
      </c>
      <c r="B320" s="1">
        <v>26.621300000000002</v>
      </c>
      <c r="C320" s="1">
        <v>26.621300000000002</v>
      </c>
      <c r="D320" s="1">
        <v>-5899.2395999999999</v>
      </c>
      <c r="E320" s="1">
        <v>6.4827000000000004</v>
      </c>
      <c r="F320" s="1">
        <v>213.05609999999999</v>
      </c>
      <c r="G320" s="1">
        <v>723.40419999999995</v>
      </c>
    </row>
    <row r="321" spans="1:7" x14ac:dyDescent="0.3">
      <c r="A321">
        <v>319</v>
      </c>
      <c r="B321" s="1">
        <v>26.705100000000002</v>
      </c>
      <c r="C321" s="1">
        <v>26.705100000000002</v>
      </c>
      <c r="D321" s="1">
        <v>-5923.7366000000002</v>
      </c>
      <c r="E321" s="1">
        <v>7.3616999999999999</v>
      </c>
      <c r="F321" s="1">
        <v>233.44589999999999</v>
      </c>
      <c r="G321" s="1">
        <v>347.34899999999999</v>
      </c>
    </row>
    <row r="322" spans="1:7" x14ac:dyDescent="0.3">
      <c r="A322">
        <v>320</v>
      </c>
      <c r="B322" s="1">
        <v>26.789000000000001</v>
      </c>
      <c r="C322" s="1">
        <v>26.789000000000001</v>
      </c>
      <c r="D322" s="1">
        <v>-5939.5711000000001</v>
      </c>
      <c r="E322" s="1">
        <v>5.1997999999999998</v>
      </c>
      <c r="F322" s="1">
        <v>212.5394</v>
      </c>
      <c r="G322" s="1">
        <v>743.53689999999995</v>
      </c>
    </row>
    <row r="323" spans="1:7" x14ac:dyDescent="0.3">
      <c r="A323">
        <v>321</v>
      </c>
      <c r="B323" s="1">
        <v>26.872800000000002</v>
      </c>
      <c r="C323" s="1">
        <v>26.872800000000002</v>
      </c>
      <c r="D323" s="1">
        <v>-5939.5223999999998</v>
      </c>
      <c r="E323" s="1">
        <v>4.9608999999999996</v>
      </c>
      <c r="F323" s="1">
        <v>193.3963</v>
      </c>
      <c r="G323" s="1">
        <v>865.96759999999995</v>
      </c>
    </row>
    <row r="324" spans="1:7" x14ac:dyDescent="0.3">
      <c r="A324">
        <v>322</v>
      </c>
      <c r="B324" s="1">
        <v>26.956700000000001</v>
      </c>
      <c r="C324" s="1">
        <v>26.956700000000001</v>
      </c>
      <c r="D324" s="1">
        <v>-5929.9857000000002</v>
      </c>
      <c r="E324" s="1">
        <v>4.3403999999999998</v>
      </c>
      <c r="F324" s="1">
        <v>207.9984</v>
      </c>
      <c r="G324" s="1">
        <v>697.77459999999996</v>
      </c>
    </row>
    <row r="325" spans="1:7" x14ac:dyDescent="0.3">
      <c r="A325">
        <v>323</v>
      </c>
      <c r="B325" s="1">
        <v>27.040500000000002</v>
      </c>
      <c r="C325" s="1">
        <v>27.040500000000002</v>
      </c>
      <c r="D325" s="1">
        <v>-5896.9457000000002</v>
      </c>
      <c r="E325" s="1">
        <v>6.1371000000000002</v>
      </c>
      <c r="F325" s="1">
        <v>207.40119999999999</v>
      </c>
      <c r="G325" s="1">
        <v>699.11569999999995</v>
      </c>
    </row>
    <row r="326" spans="1:7" x14ac:dyDescent="0.3">
      <c r="A326">
        <v>324</v>
      </c>
      <c r="B326" s="1">
        <v>27.124400000000001</v>
      </c>
      <c r="C326" s="1">
        <v>27.124400000000001</v>
      </c>
      <c r="D326" s="1">
        <v>-5942.3098</v>
      </c>
      <c r="E326" s="1">
        <v>5.2717999999999998</v>
      </c>
      <c r="F326" s="1">
        <v>198.5908</v>
      </c>
      <c r="G326" s="1">
        <v>733.55529999999999</v>
      </c>
    </row>
    <row r="327" spans="1:7" x14ac:dyDescent="0.3">
      <c r="A327">
        <v>325</v>
      </c>
      <c r="B327" s="1">
        <v>27.208200000000001</v>
      </c>
      <c r="C327" s="1">
        <v>27.208200000000001</v>
      </c>
      <c r="D327" s="1">
        <v>-5934.7821000000004</v>
      </c>
      <c r="E327" s="1">
        <v>4.9690000000000003</v>
      </c>
      <c r="F327" s="1">
        <v>200.2225</v>
      </c>
      <c r="G327" s="1">
        <v>698.19050000000004</v>
      </c>
    </row>
    <row r="328" spans="1:7" x14ac:dyDescent="0.3">
      <c r="A328">
        <v>326</v>
      </c>
      <c r="B328" s="1">
        <v>27.292100000000001</v>
      </c>
      <c r="C328" s="1">
        <v>27.292100000000001</v>
      </c>
      <c r="D328" s="1">
        <v>-5960.7263000000003</v>
      </c>
      <c r="E328" s="1">
        <v>5.8224</v>
      </c>
      <c r="F328" s="1">
        <v>197.05109999999999</v>
      </c>
      <c r="G328" s="1">
        <v>773.01430000000005</v>
      </c>
    </row>
    <row r="329" spans="1:7" x14ac:dyDescent="0.3">
      <c r="A329">
        <v>327</v>
      </c>
      <c r="B329" s="1">
        <v>27.375900000000001</v>
      </c>
      <c r="C329" s="1">
        <v>27.375900000000001</v>
      </c>
      <c r="D329" s="1">
        <v>-5869.5465999999997</v>
      </c>
      <c r="E329" s="1">
        <v>4.9676999999999998</v>
      </c>
      <c r="F329" s="1">
        <v>207.31569999999999</v>
      </c>
      <c r="G329" s="1">
        <v>797.97680000000003</v>
      </c>
    </row>
    <row r="330" spans="1:7" x14ac:dyDescent="0.3">
      <c r="A330">
        <v>328</v>
      </c>
      <c r="B330" s="1">
        <v>27.459800000000001</v>
      </c>
      <c r="C330" s="1">
        <v>27.459800000000001</v>
      </c>
      <c r="D330" s="1">
        <v>-5912.9435000000003</v>
      </c>
      <c r="E330" s="1">
        <v>5.4509999999999996</v>
      </c>
      <c r="F330" s="1">
        <v>184.14349999999999</v>
      </c>
      <c r="G330" s="1">
        <v>670.61099999999999</v>
      </c>
    </row>
    <row r="331" spans="1:7" x14ac:dyDescent="0.3">
      <c r="A331">
        <v>329</v>
      </c>
      <c r="B331" s="1">
        <v>27.543600000000001</v>
      </c>
      <c r="C331" s="1">
        <v>27.543600000000001</v>
      </c>
      <c r="D331" s="1">
        <v>-5932.817</v>
      </c>
      <c r="E331" s="1">
        <v>6.1379000000000001</v>
      </c>
      <c r="F331" s="1">
        <v>193.4308</v>
      </c>
      <c r="G331" s="1">
        <v>790.50080000000003</v>
      </c>
    </row>
    <row r="332" spans="1:7" x14ac:dyDescent="0.3">
      <c r="A332">
        <v>330</v>
      </c>
      <c r="B332" s="1">
        <v>27.627500000000001</v>
      </c>
      <c r="C332" s="1">
        <v>27.627500000000001</v>
      </c>
      <c r="D332" s="1">
        <v>-5945.0110999999997</v>
      </c>
      <c r="E332" s="1">
        <v>5.0865999999999998</v>
      </c>
      <c r="F332" s="1">
        <v>215.99</v>
      </c>
      <c r="G332" s="1">
        <v>759.89350000000002</v>
      </c>
    </row>
    <row r="333" spans="1:7" x14ac:dyDescent="0.3">
      <c r="A333">
        <v>331</v>
      </c>
      <c r="B333" s="1">
        <v>27.711300000000001</v>
      </c>
      <c r="C333" s="1">
        <v>27.711300000000001</v>
      </c>
      <c r="D333" s="1">
        <v>-5925.7016999999996</v>
      </c>
      <c r="E333" s="1">
        <v>5.3819999999999997</v>
      </c>
      <c r="F333" s="1">
        <v>209.31100000000001</v>
      </c>
      <c r="G333" s="1">
        <v>691.73879999999997</v>
      </c>
    </row>
    <row r="334" spans="1:7" x14ac:dyDescent="0.3">
      <c r="A334">
        <v>332</v>
      </c>
      <c r="B334" s="1">
        <v>27.795100000000001</v>
      </c>
      <c r="C334" s="1">
        <v>27.795100000000001</v>
      </c>
      <c r="D334" s="1">
        <v>-5948.0064000000002</v>
      </c>
      <c r="E334" s="1">
        <v>5.6044999999999998</v>
      </c>
      <c r="F334" s="1">
        <v>160.655</v>
      </c>
      <c r="G334" s="1">
        <v>867.07749999999999</v>
      </c>
    </row>
    <row r="335" spans="1:7" x14ac:dyDescent="0.3">
      <c r="A335">
        <v>333</v>
      </c>
      <c r="B335" s="1">
        <v>27.879000000000001</v>
      </c>
      <c r="C335" s="1">
        <v>27.879000000000001</v>
      </c>
      <c r="D335" s="1">
        <v>-5990.2857999999997</v>
      </c>
      <c r="E335" s="1">
        <v>5.5292000000000003</v>
      </c>
      <c r="F335" s="1">
        <v>187.7962</v>
      </c>
      <c r="G335" s="1">
        <v>684.91369999999995</v>
      </c>
    </row>
    <row r="336" spans="1:7" x14ac:dyDescent="0.3">
      <c r="A336">
        <v>334</v>
      </c>
      <c r="B336" s="1">
        <v>27.962800000000001</v>
      </c>
      <c r="C336" s="1">
        <v>27.962800000000001</v>
      </c>
      <c r="D336" s="1">
        <v>-5974.7524000000003</v>
      </c>
      <c r="E336" s="1">
        <v>4.9382000000000001</v>
      </c>
      <c r="F336" s="1">
        <v>122.5672</v>
      </c>
      <c r="G336" s="1">
        <v>958.37890000000004</v>
      </c>
    </row>
    <row r="337" spans="1:7" x14ac:dyDescent="0.3">
      <c r="A337">
        <v>335</v>
      </c>
      <c r="B337" s="1">
        <v>28.046700000000001</v>
      </c>
      <c r="C337" s="1">
        <v>28.046700000000001</v>
      </c>
      <c r="D337" s="1">
        <v>-5954.8424000000005</v>
      </c>
      <c r="E337" s="1">
        <v>6.0990000000000002</v>
      </c>
      <c r="F337" s="1">
        <v>223.74019999999999</v>
      </c>
      <c r="G337" s="1">
        <v>605.51549999999997</v>
      </c>
    </row>
    <row r="338" spans="1:7" x14ac:dyDescent="0.3">
      <c r="A338">
        <v>336</v>
      </c>
      <c r="B338" s="1">
        <v>28.130500000000001</v>
      </c>
      <c r="C338" s="1">
        <v>28.130500000000001</v>
      </c>
      <c r="D338" s="1">
        <v>-5961.0375000000004</v>
      </c>
      <c r="E338" s="1">
        <v>5.7220000000000004</v>
      </c>
      <c r="F338" s="1">
        <v>202.9376</v>
      </c>
      <c r="G338" s="1">
        <v>970.19920000000002</v>
      </c>
    </row>
    <row r="339" spans="1:7" x14ac:dyDescent="0.3">
      <c r="A339">
        <v>337</v>
      </c>
      <c r="B339" s="1">
        <v>28.214400000000001</v>
      </c>
      <c r="C339" s="1">
        <v>28.214400000000001</v>
      </c>
      <c r="D339" s="1">
        <v>-5983.7942999999996</v>
      </c>
      <c r="E339" s="1">
        <v>5.2180999999999997</v>
      </c>
      <c r="F339" s="1">
        <v>190.02269999999999</v>
      </c>
      <c r="G339" s="1">
        <v>795.62760000000003</v>
      </c>
    </row>
    <row r="340" spans="1:7" x14ac:dyDescent="0.3">
      <c r="A340">
        <v>338</v>
      </c>
      <c r="B340" s="1">
        <v>28.298200000000001</v>
      </c>
      <c r="C340" s="1">
        <v>28.298200000000001</v>
      </c>
      <c r="D340" s="1">
        <v>-5983.0173999999997</v>
      </c>
      <c r="E340" s="1">
        <v>6.9649999999999999</v>
      </c>
      <c r="F340" s="1">
        <v>210.39330000000001</v>
      </c>
      <c r="G340" s="1">
        <v>688.56010000000003</v>
      </c>
    </row>
    <row r="341" spans="1:7" x14ac:dyDescent="0.3">
      <c r="A341">
        <v>339</v>
      </c>
      <c r="B341" s="1">
        <v>28.382100000000001</v>
      </c>
      <c r="C341" s="1">
        <v>28.382100000000001</v>
      </c>
      <c r="D341" s="1">
        <v>-5972.2951999999996</v>
      </c>
      <c r="E341" s="1">
        <v>5.492</v>
      </c>
      <c r="F341" s="1">
        <v>200.82749999999999</v>
      </c>
      <c r="G341" s="1">
        <v>993.89509999999996</v>
      </c>
    </row>
    <row r="342" spans="1:7" x14ac:dyDescent="0.3">
      <c r="A342">
        <v>340</v>
      </c>
      <c r="B342" s="1">
        <v>28.465900000000001</v>
      </c>
      <c r="C342" s="1">
        <v>28.465900000000001</v>
      </c>
      <c r="D342" s="1">
        <v>-5964.0844999999999</v>
      </c>
      <c r="E342" s="1">
        <v>5.8144999999999998</v>
      </c>
      <c r="F342" s="1">
        <v>193.41409999999999</v>
      </c>
      <c r="G342" s="1">
        <v>860.30870000000004</v>
      </c>
    </row>
    <row r="343" spans="1:7" x14ac:dyDescent="0.3">
      <c r="A343">
        <v>341</v>
      </c>
      <c r="B343" s="1">
        <v>28.549800000000001</v>
      </c>
      <c r="C343" s="1">
        <v>28.549800000000001</v>
      </c>
      <c r="D343" s="1">
        <v>-5985.2853999999998</v>
      </c>
      <c r="E343" s="1">
        <v>5.2073</v>
      </c>
      <c r="F343" s="1">
        <v>204.28620000000001</v>
      </c>
      <c r="G343" s="1">
        <v>697.64959999999996</v>
      </c>
    </row>
    <row r="344" spans="1:7" x14ac:dyDescent="0.3">
      <c r="A344">
        <v>342</v>
      </c>
      <c r="B344" s="1">
        <v>28.633600000000001</v>
      </c>
      <c r="C344" s="1">
        <v>28.633600000000001</v>
      </c>
      <c r="D344" s="1">
        <v>-5923.3584000000001</v>
      </c>
      <c r="E344" s="1">
        <v>5.9222000000000001</v>
      </c>
      <c r="F344" s="1">
        <v>206.7611</v>
      </c>
      <c r="G344" s="1">
        <v>655.62289999999996</v>
      </c>
    </row>
    <row r="345" spans="1:7" x14ac:dyDescent="0.3">
      <c r="A345">
        <v>343</v>
      </c>
      <c r="B345" s="1">
        <v>28.717500000000001</v>
      </c>
      <c r="C345" s="1">
        <v>28.717500000000001</v>
      </c>
      <c r="D345" s="1">
        <v>-5933.0568000000003</v>
      </c>
      <c r="E345" s="1">
        <v>6.5780000000000003</v>
      </c>
      <c r="F345" s="1">
        <v>205.44149999999999</v>
      </c>
      <c r="G345" s="1">
        <v>692.23530000000005</v>
      </c>
    </row>
    <row r="346" spans="1:7" x14ac:dyDescent="0.3">
      <c r="A346">
        <v>344</v>
      </c>
      <c r="B346" s="1">
        <v>28.801300000000001</v>
      </c>
      <c r="C346" s="1">
        <v>28.801300000000001</v>
      </c>
      <c r="D346" s="1">
        <v>-5926.6891999999998</v>
      </c>
      <c r="E346" s="1">
        <v>5.4973999999999998</v>
      </c>
      <c r="F346" s="1">
        <v>189.92160000000001</v>
      </c>
      <c r="G346" s="1">
        <v>988.06610000000001</v>
      </c>
    </row>
    <row r="347" spans="1:7" x14ac:dyDescent="0.3">
      <c r="A347">
        <v>345</v>
      </c>
      <c r="B347" s="1">
        <v>28.885200000000001</v>
      </c>
      <c r="C347" s="1">
        <v>28.885200000000001</v>
      </c>
      <c r="D347" s="1">
        <v>-5921.7139999999999</v>
      </c>
      <c r="E347" s="1">
        <v>5.9645000000000001</v>
      </c>
      <c r="F347" s="1">
        <v>204.64269999999999</v>
      </c>
      <c r="G347" s="1">
        <v>981.02710000000002</v>
      </c>
    </row>
    <row r="348" spans="1:7" x14ac:dyDescent="0.3">
      <c r="A348">
        <v>346</v>
      </c>
      <c r="B348" s="1">
        <v>28.969000000000001</v>
      </c>
      <c r="C348" s="1">
        <v>28.969000000000001</v>
      </c>
      <c r="D348" s="1">
        <v>-5910.1032999999998</v>
      </c>
      <c r="E348" s="1">
        <v>4.9080000000000004</v>
      </c>
      <c r="F348" s="1">
        <v>204.21209999999999</v>
      </c>
      <c r="G348" s="1">
        <v>894.82590000000005</v>
      </c>
    </row>
    <row r="349" spans="1:7" x14ac:dyDescent="0.3">
      <c r="A349">
        <v>347</v>
      </c>
      <c r="B349" s="1">
        <v>29.052800000000001</v>
      </c>
      <c r="C349" s="1">
        <v>29.052800000000001</v>
      </c>
      <c r="D349" s="1">
        <v>-5874.22</v>
      </c>
      <c r="E349" s="1">
        <v>5.2641</v>
      </c>
      <c r="F349" s="1">
        <v>203.63630000000001</v>
      </c>
      <c r="G349" s="1">
        <v>984.21609999999998</v>
      </c>
    </row>
    <row r="350" spans="1:7" x14ac:dyDescent="0.3">
      <c r="A350">
        <v>348</v>
      </c>
      <c r="B350" s="1">
        <v>29.136700000000001</v>
      </c>
      <c r="C350" s="1">
        <v>29.136700000000001</v>
      </c>
      <c r="D350" s="1">
        <v>-5939.4521000000004</v>
      </c>
      <c r="E350" s="1">
        <v>5.5644999999999998</v>
      </c>
      <c r="F350" s="1">
        <v>219.8647</v>
      </c>
      <c r="G350" s="1">
        <v>673.19179999999994</v>
      </c>
    </row>
    <row r="351" spans="1:7" x14ac:dyDescent="0.3">
      <c r="A351">
        <v>349</v>
      </c>
      <c r="B351" s="1">
        <v>29.220500000000001</v>
      </c>
      <c r="C351" s="1">
        <v>29.220500000000001</v>
      </c>
      <c r="D351" s="1">
        <v>-5929.5652</v>
      </c>
      <c r="E351" s="1">
        <v>5.4608999999999996</v>
      </c>
      <c r="F351" s="1">
        <v>205.24590000000001</v>
      </c>
      <c r="G351" s="1">
        <v>709.23559999999998</v>
      </c>
    </row>
    <row r="352" spans="1:7" x14ac:dyDescent="0.3">
      <c r="A352">
        <v>350</v>
      </c>
      <c r="B352" s="1">
        <v>29.304400000000001</v>
      </c>
      <c r="C352" s="1">
        <v>29.304400000000001</v>
      </c>
      <c r="D352" s="1">
        <v>-5946.6134000000002</v>
      </c>
      <c r="E352" s="1">
        <v>4.8791000000000002</v>
      </c>
      <c r="F352" s="1">
        <v>154.80090000000001</v>
      </c>
      <c r="G352" s="1">
        <v>1087.7466999999999</v>
      </c>
    </row>
    <row r="353" spans="1:7" x14ac:dyDescent="0.3">
      <c r="A353">
        <v>351</v>
      </c>
      <c r="B353" s="1">
        <v>29.388200000000001</v>
      </c>
      <c r="C353" s="1">
        <v>29.388200000000001</v>
      </c>
      <c r="D353" s="1">
        <v>-5968.8389999999999</v>
      </c>
      <c r="E353" s="1">
        <v>6.4805999999999999</v>
      </c>
      <c r="F353" s="1">
        <v>224.6885</v>
      </c>
      <c r="G353" s="1">
        <v>579.20119999999997</v>
      </c>
    </row>
    <row r="354" spans="1:7" x14ac:dyDescent="0.3">
      <c r="A354">
        <v>352</v>
      </c>
      <c r="B354" s="1">
        <v>29.472100000000001</v>
      </c>
      <c r="C354" s="1">
        <v>29.472100000000001</v>
      </c>
      <c r="D354" s="1">
        <v>-5970.2061999999996</v>
      </c>
      <c r="E354" s="1">
        <v>5.1593</v>
      </c>
      <c r="F354" s="1">
        <v>196.09059999999999</v>
      </c>
      <c r="G354" s="1">
        <v>786.36099999999999</v>
      </c>
    </row>
    <row r="355" spans="1:7" x14ac:dyDescent="0.3">
      <c r="A355">
        <v>353</v>
      </c>
      <c r="B355" s="1">
        <v>29.555900000000001</v>
      </c>
      <c r="C355" s="1">
        <v>29.555900000000001</v>
      </c>
      <c r="D355" s="1">
        <v>-5934.6442999999999</v>
      </c>
      <c r="E355" s="1">
        <v>6.8380999999999998</v>
      </c>
      <c r="F355" s="1">
        <v>219.72620000000001</v>
      </c>
      <c r="G355" s="1">
        <v>440.49</v>
      </c>
    </row>
    <row r="356" spans="1:7" x14ac:dyDescent="0.3">
      <c r="A356">
        <v>354</v>
      </c>
      <c r="B356" s="1">
        <v>29.639800000000001</v>
      </c>
      <c r="C356" s="1">
        <v>29.639800000000001</v>
      </c>
      <c r="D356" s="1">
        <v>-5969.4414999999999</v>
      </c>
      <c r="E356" s="1">
        <v>5.4673999999999996</v>
      </c>
      <c r="F356" s="1">
        <v>215.46940000000001</v>
      </c>
      <c r="G356" s="1">
        <v>697.43589999999995</v>
      </c>
    </row>
    <row r="357" spans="1:7" x14ac:dyDescent="0.3">
      <c r="A357">
        <v>355</v>
      </c>
      <c r="B357" s="1">
        <v>29.723600000000001</v>
      </c>
      <c r="C357" s="1">
        <v>29.723600000000001</v>
      </c>
      <c r="D357" s="1">
        <v>-5925.7456000000002</v>
      </c>
      <c r="E357" s="1">
        <v>6.3513000000000002</v>
      </c>
      <c r="F357" s="1">
        <v>209.8441</v>
      </c>
      <c r="G357" s="1">
        <v>512.86329999999998</v>
      </c>
    </row>
    <row r="358" spans="1:7" x14ac:dyDescent="0.3">
      <c r="A358">
        <v>356</v>
      </c>
      <c r="B358" s="1">
        <v>29.807500000000001</v>
      </c>
      <c r="C358" s="1">
        <v>29.807500000000001</v>
      </c>
      <c r="D358" s="1">
        <v>-5900.1076999999996</v>
      </c>
      <c r="E358" s="1">
        <v>4.3414000000000001</v>
      </c>
      <c r="F358" s="1">
        <v>184.9991</v>
      </c>
      <c r="G358" s="1">
        <v>1172.0042000000001</v>
      </c>
    </row>
    <row r="359" spans="1:7" x14ac:dyDescent="0.3">
      <c r="A359">
        <v>357</v>
      </c>
      <c r="B359" s="1">
        <v>29.891300000000001</v>
      </c>
      <c r="C359" s="1">
        <v>29.891300000000001</v>
      </c>
      <c r="D359" s="1">
        <v>-5895.6508999999996</v>
      </c>
      <c r="E359" s="1">
        <v>5.9046000000000003</v>
      </c>
      <c r="F359" s="1">
        <v>231.19300000000001</v>
      </c>
      <c r="G359" s="1">
        <v>655.67589999999996</v>
      </c>
    </row>
    <row r="360" spans="1:7" x14ac:dyDescent="0.3">
      <c r="A360">
        <v>358</v>
      </c>
      <c r="B360" s="1">
        <v>29.975200000000001</v>
      </c>
      <c r="C360" s="1">
        <v>29.975200000000001</v>
      </c>
      <c r="D360" s="1">
        <v>-5939.1233000000002</v>
      </c>
      <c r="E360" s="1">
        <v>4.9387999999999996</v>
      </c>
      <c r="F360" s="1">
        <v>198.23060000000001</v>
      </c>
      <c r="G360" s="1">
        <v>949.95029999999997</v>
      </c>
    </row>
    <row r="361" spans="1:7" x14ac:dyDescent="0.3">
      <c r="A361">
        <v>359</v>
      </c>
      <c r="B361" s="1">
        <v>30.059000000000001</v>
      </c>
      <c r="C361" s="1">
        <v>30.059000000000001</v>
      </c>
      <c r="D361" s="1">
        <v>-5952.2833000000001</v>
      </c>
      <c r="E361" s="1">
        <v>5.3604000000000003</v>
      </c>
      <c r="F361" s="1">
        <v>211.3869</v>
      </c>
      <c r="G361" s="1">
        <v>797.09320000000002</v>
      </c>
    </row>
    <row r="362" spans="1:7" x14ac:dyDescent="0.3">
      <c r="A362">
        <v>360</v>
      </c>
      <c r="B362" s="1">
        <v>30.142900000000001</v>
      </c>
      <c r="C362" s="1">
        <v>30.142900000000001</v>
      </c>
      <c r="D362" s="1">
        <v>-5869.6885000000002</v>
      </c>
      <c r="E362" s="1">
        <v>6.2702999999999998</v>
      </c>
      <c r="F362" s="1">
        <v>218.6353</v>
      </c>
      <c r="G362" s="1">
        <v>569.19740000000002</v>
      </c>
    </row>
    <row r="363" spans="1:7" x14ac:dyDescent="0.3">
      <c r="A363">
        <v>361</v>
      </c>
      <c r="B363" s="1">
        <v>30.226700000000001</v>
      </c>
      <c r="C363" s="1">
        <v>30.226700000000001</v>
      </c>
      <c r="D363" s="1">
        <v>-5232.6437999999998</v>
      </c>
      <c r="E363" s="1">
        <v>7.2203999999999997</v>
      </c>
      <c r="F363" s="1">
        <v>334.14249999999998</v>
      </c>
      <c r="G363" s="1">
        <v>724.6712</v>
      </c>
    </row>
    <row r="364" spans="1:7" x14ac:dyDescent="0.3">
      <c r="A364">
        <v>362</v>
      </c>
      <c r="B364" s="1">
        <v>30.310500000000001</v>
      </c>
      <c r="C364" s="1">
        <v>30.310500000000001</v>
      </c>
      <c r="D364" s="1">
        <v>-4626.3792999999996</v>
      </c>
      <c r="E364" s="1">
        <v>6.9878</v>
      </c>
      <c r="F364" s="1">
        <v>340.71660000000003</v>
      </c>
      <c r="G364" s="1">
        <v>894.59990000000005</v>
      </c>
    </row>
    <row r="365" spans="1:7" x14ac:dyDescent="0.3">
      <c r="A365">
        <v>363</v>
      </c>
      <c r="B365" s="1">
        <v>30.394400000000001</v>
      </c>
      <c r="C365" s="1">
        <v>30.394400000000001</v>
      </c>
      <c r="D365" s="1">
        <v>-4169.5875999999998</v>
      </c>
      <c r="E365" s="1">
        <v>6.6912000000000003</v>
      </c>
      <c r="F365" s="1">
        <v>229.3647</v>
      </c>
      <c r="G365" s="1">
        <v>755.56730000000005</v>
      </c>
    </row>
    <row r="366" spans="1:7" x14ac:dyDescent="0.3">
      <c r="A366">
        <v>364</v>
      </c>
      <c r="B366" s="1">
        <v>30.478200000000001</v>
      </c>
      <c r="C366" s="1">
        <v>30.478200000000001</v>
      </c>
      <c r="D366" s="1">
        <v>-4006.8490000000002</v>
      </c>
      <c r="E366" s="1">
        <v>5.9284999999999997</v>
      </c>
      <c r="F366" s="1">
        <v>190.0787</v>
      </c>
      <c r="G366" s="1">
        <v>605.95609999999999</v>
      </c>
    </row>
    <row r="367" spans="1:7" x14ac:dyDescent="0.3">
      <c r="A367">
        <v>365</v>
      </c>
      <c r="B367" s="1">
        <v>30.562100000000001</v>
      </c>
      <c r="C367" s="1">
        <v>30.562100000000001</v>
      </c>
      <c r="D367" s="1">
        <v>-3968.1271000000002</v>
      </c>
      <c r="E367" s="1">
        <v>5.7910000000000004</v>
      </c>
      <c r="F367" s="1">
        <v>199.72810000000001</v>
      </c>
      <c r="G367" s="1">
        <v>446.62630000000001</v>
      </c>
    </row>
    <row r="368" spans="1:7" x14ac:dyDescent="0.3">
      <c r="A368">
        <v>366</v>
      </c>
      <c r="B368" s="1">
        <v>30.645900000000001</v>
      </c>
      <c r="C368" s="1">
        <v>30.645900000000001</v>
      </c>
      <c r="D368" s="1">
        <v>-3960.8069</v>
      </c>
      <c r="E368" s="1">
        <v>4.9995000000000003</v>
      </c>
      <c r="F368" s="1">
        <v>183.3554</v>
      </c>
      <c r="G368" s="1">
        <v>912.50959999999998</v>
      </c>
    </row>
    <row r="369" spans="1:7" x14ac:dyDescent="0.3">
      <c r="A369">
        <v>367</v>
      </c>
      <c r="B369" s="1">
        <v>30.729800000000001</v>
      </c>
      <c r="C369" s="1">
        <v>30.729800000000001</v>
      </c>
      <c r="D369" s="1">
        <v>-3943.2959999999998</v>
      </c>
      <c r="E369" s="1">
        <v>5.6711</v>
      </c>
      <c r="F369" s="1">
        <v>186.61580000000001</v>
      </c>
      <c r="G369" s="1">
        <v>482.92380000000003</v>
      </c>
    </row>
    <row r="370" spans="1:7" x14ac:dyDescent="0.3">
      <c r="A370">
        <v>368</v>
      </c>
      <c r="B370" s="1">
        <v>30.813600000000001</v>
      </c>
      <c r="C370" s="1">
        <v>30.813600000000001</v>
      </c>
      <c r="D370" s="1">
        <v>-3965.8031000000001</v>
      </c>
      <c r="E370" s="1">
        <v>6.2069999999999999</v>
      </c>
      <c r="F370" s="1">
        <v>166.81290000000001</v>
      </c>
      <c r="G370" s="1">
        <v>747.72460000000001</v>
      </c>
    </row>
    <row r="371" spans="1:7" x14ac:dyDescent="0.3">
      <c r="A371">
        <v>369</v>
      </c>
      <c r="B371" s="1">
        <v>30.897500000000001</v>
      </c>
      <c r="C371" s="1">
        <v>30.897500000000001</v>
      </c>
      <c r="D371" s="1">
        <v>-3992.5807</v>
      </c>
      <c r="E371" s="1">
        <v>6.4188000000000001</v>
      </c>
      <c r="F371" s="1">
        <v>179.50059999999999</v>
      </c>
      <c r="G371" s="1">
        <v>692.59079999999994</v>
      </c>
    </row>
    <row r="372" spans="1:7" x14ac:dyDescent="0.3">
      <c r="A372">
        <v>370</v>
      </c>
      <c r="B372" s="1">
        <v>30.981300000000001</v>
      </c>
      <c r="C372" s="1">
        <v>30.981300000000001</v>
      </c>
      <c r="D372" s="1">
        <v>-3903.6062000000002</v>
      </c>
      <c r="E372" s="1">
        <v>4.5536000000000003</v>
      </c>
      <c r="F372" s="1">
        <v>117.48390000000001</v>
      </c>
      <c r="G372" s="1">
        <v>891.29700000000003</v>
      </c>
    </row>
    <row r="373" spans="1:7" x14ac:dyDescent="0.3">
      <c r="A373">
        <v>371</v>
      </c>
      <c r="B373" s="1">
        <v>31.065200000000001</v>
      </c>
      <c r="C373" s="1">
        <v>31.065200000000001</v>
      </c>
      <c r="D373" s="1">
        <v>-3915.0709000000002</v>
      </c>
      <c r="E373" s="1">
        <v>5.5659999999999998</v>
      </c>
      <c r="F373" s="1">
        <v>164.68100000000001</v>
      </c>
      <c r="G373" s="1">
        <v>965.48599999999999</v>
      </c>
    </row>
    <row r="374" spans="1:7" x14ac:dyDescent="0.3">
      <c r="A374">
        <v>372</v>
      </c>
      <c r="B374" s="1">
        <v>31.149000000000001</v>
      </c>
      <c r="C374" s="1">
        <v>31.149000000000001</v>
      </c>
      <c r="D374" s="1">
        <v>-3966.0455000000002</v>
      </c>
      <c r="E374" s="1">
        <v>7.5858999999999996</v>
      </c>
      <c r="F374" s="1">
        <v>194.97649999999999</v>
      </c>
      <c r="G374" s="1">
        <v>618.69690000000003</v>
      </c>
    </row>
    <row r="375" spans="1:7" x14ac:dyDescent="0.3">
      <c r="A375">
        <v>373</v>
      </c>
      <c r="B375" s="1">
        <v>31.232900000000001</v>
      </c>
      <c r="C375" s="1">
        <v>31.232900000000001</v>
      </c>
      <c r="D375" s="1">
        <v>-3980.7773999999999</v>
      </c>
      <c r="E375" s="1">
        <v>4.6943000000000001</v>
      </c>
      <c r="F375" s="1">
        <v>176.07249999999999</v>
      </c>
      <c r="G375" s="1">
        <v>733.51400000000001</v>
      </c>
    </row>
    <row r="376" spans="1:7" x14ac:dyDescent="0.3">
      <c r="A376">
        <v>374</v>
      </c>
      <c r="B376" s="1">
        <v>31.316700000000001</v>
      </c>
      <c r="C376" s="1">
        <v>31.316700000000001</v>
      </c>
      <c r="D376" s="1">
        <v>-3981.7258999999999</v>
      </c>
      <c r="E376" s="1">
        <v>5.9496000000000002</v>
      </c>
      <c r="F376" s="1">
        <v>189.28309999999999</v>
      </c>
      <c r="G376" s="1">
        <v>695.86649999999997</v>
      </c>
    </row>
    <row r="377" spans="1:7" x14ac:dyDescent="0.3">
      <c r="A377">
        <v>375</v>
      </c>
      <c r="B377" s="1">
        <v>31.400600000000001</v>
      </c>
      <c r="C377" s="1">
        <v>31.400600000000001</v>
      </c>
      <c r="D377" s="1">
        <v>-3930.3247000000001</v>
      </c>
      <c r="E377" s="1">
        <v>5.1083999999999996</v>
      </c>
      <c r="F377" s="1">
        <v>178.05889999999999</v>
      </c>
      <c r="G377" s="1">
        <v>677.35720000000003</v>
      </c>
    </row>
    <row r="378" spans="1:7" x14ac:dyDescent="0.3">
      <c r="A378">
        <v>376</v>
      </c>
      <c r="B378" s="1">
        <v>31.484400000000001</v>
      </c>
      <c r="C378" s="1">
        <v>31.484400000000001</v>
      </c>
      <c r="D378" s="1">
        <v>-3921.1233999999999</v>
      </c>
      <c r="E378" s="1">
        <v>5.5076999999999998</v>
      </c>
      <c r="F378" s="1">
        <v>175.5171</v>
      </c>
      <c r="G378" s="1">
        <v>579.29169999999999</v>
      </c>
    </row>
    <row r="379" spans="1:7" x14ac:dyDescent="0.3">
      <c r="A379">
        <v>377</v>
      </c>
      <c r="B379" s="1">
        <v>31.568200000000001</v>
      </c>
      <c r="C379" s="1">
        <v>31.568200000000001</v>
      </c>
      <c r="D379" s="1">
        <v>-3975.9845999999998</v>
      </c>
      <c r="E379" s="1">
        <v>4.5937999999999999</v>
      </c>
      <c r="F379" s="1">
        <v>169.29490000000001</v>
      </c>
      <c r="G379" s="1">
        <v>564.67849999999999</v>
      </c>
    </row>
    <row r="380" spans="1:7" x14ac:dyDescent="0.3">
      <c r="A380">
        <v>378</v>
      </c>
      <c r="B380" s="1">
        <v>31.652100000000001</v>
      </c>
      <c r="C380" s="1">
        <v>31.652100000000001</v>
      </c>
      <c r="D380" s="1">
        <v>-3913.3312999999998</v>
      </c>
      <c r="E380" s="1">
        <v>5.0822000000000003</v>
      </c>
      <c r="F380" s="1">
        <v>169.7259</v>
      </c>
      <c r="G380" s="1">
        <v>1054.1387</v>
      </c>
    </row>
    <row r="381" spans="1:7" x14ac:dyDescent="0.3">
      <c r="A381">
        <v>379</v>
      </c>
      <c r="B381" s="1">
        <v>31.735900000000001</v>
      </c>
      <c r="C381" s="1">
        <v>31.735900000000001</v>
      </c>
      <c r="D381" s="1">
        <v>-3933.9744000000001</v>
      </c>
      <c r="E381" s="1">
        <v>5.8830999999999998</v>
      </c>
      <c r="F381" s="1">
        <v>179.00139999999999</v>
      </c>
      <c r="G381" s="1">
        <v>700.74940000000004</v>
      </c>
    </row>
    <row r="382" spans="1:7" x14ac:dyDescent="0.3">
      <c r="A382">
        <v>380</v>
      </c>
      <c r="B382" s="1">
        <v>31.819800000000001</v>
      </c>
      <c r="C382" s="1">
        <v>31.819800000000001</v>
      </c>
      <c r="D382" s="1">
        <v>-3965.4585999999999</v>
      </c>
      <c r="E382" s="1">
        <v>4.8495999999999997</v>
      </c>
      <c r="F382" s="1">
        <v>154.8254</v>
      </c>
      <c r="G382" s="1">
        <v>922.94730000000004</v>
      </c>
    </row>
    <row r="383" spans="1:7" x14ac:dyDescent="0.3">
      <c r="A383">
        <v>381</v>
      </c>
      <c r="B383" s="1">
        <v>31.903600000000001</v>
      </c>
      <c r="C383" s="1">
        <v>31.903600000000001</v>
      </c>
      <c r="D383" s="1">
        <v>-3928.8283999999999</v>
      </c>
      <c r="E383" s="1">
        <v>5.0819000000000001</v>
      </c>
      <c r="F383" s="1">
        <v>177.40549999999999</v>
      </c>
      <c r="G383" s="1">
        <v>602.36800000000005</v>
      </c>
    </row>
    <row r="384" spans="1:7" x14ac:dyDescent="0.3">
      <c r="A384">
        <v>382</v>
      </c>
      <c r="B384" s="1">
        <v>31.987500000000001</v>
      </c>
      <c r="C384" s="1">
        <v>31.987500000000001</v>
      </c>
      <c r="D384" s="1">
        <v>-3958.5075000000002</v>
      </c>
      <c r="E384" s="1">
        <v>4.3273000000000001</v>
      </c>
      <c r="F384" s="1">
        <v>143.70269999999999</v>
      </c>
      <c r="G384" s="1">
        <v>1125.9625000000001</v>
      </c>
    </row>
    <row r="385" spans="1:7" x14ac:dyDescent="0.3">
      <c r="A385">
        <v>383</v>
      </c>
      <c r="B385" s="1">
        <v>32.071300000000001</v>
      </c>
      <c r="C385" s="1">
        <v>32.071300000000001</v>
      </c>
      <c r="D385" s="1">
        <v>-3957.3863999999999</v>
      </c>
      <c r="E385" s="1">
        <v>5.6452</v>
      </c>
      <c r="F385" s="1">
        <v>183.08099999999999</v>
      </c>
      <c r="G385" s="1">
        <v>580.16240000000005</v>
      </c>
    </row>
    <row r="386" spans="1:7" x14ac:dyDescent="0.3">
      <c r="A386">
        <v>384</v>
      </c>
      <c r="B386" s="1">
        <v>32.155200000000001</v>
      </c>
      <c r="C386" s="1">
        <v>32.155200000000001</v>
      </c>
      <c r="D386" s="1">
        <v>-3960.0210999999999</v>
      </c>
      <c r="E386" s="1">
        <v>5.0884999999999998</v>
      </c>
      <c r="F386" s="1">
        <v>182.91929999999999</v>
      </c>
      <c r="G386" s="1">
        <v>845.95600000000002</v>
      </c>
    </row>
    <row r="387" spans="1:7" x14ac:dyDescent="0.3">
      <c r="A387">
        <v>385</v>
      </c>
      <c r="B387" s="1">
        <v>32.238999999999997</v>
      </c>
      <c r="C387" s="1">
        <v>32.238999999999997</v>
      </c>
      <c r="D387" s="1">
        <v>-3982.3020999999999</v>
      </c>
      <c r="E387" s="1">
        <v>6.3037000000000001</v>
      </c>
      <c r="F387" s="1">
        <v>183.2587</v>
      </c>
      <c r="G387" s="1">
        <v>512.37519999999995</v>
      </c>
    </row>
    <row r="388" spans="1:7" x14ac:dyDescent="0.3">
      <c r="A388">
        <v>386</v>
      </c>
      <c r="B388" s="1">
        <v>32.322899999999997</v>
      </c>
      <c r="C388" s="1">
        <v>32.322899999999997</v>
      </c>
      <c r="D388" s="1">
        <v>-3965.8942000000002</v>
      </c>
      <c r="E388" s="1">
        <v>4.6340000000000003</v>
      </c>
      <c r="F388" s="1">
        <v>121.37609999999999</v>
      </c>
      <c r="G388" s="1">
        <v>840.68960000000004</v>
      </c>
    </row>
    <row r="389" spans="1:7" x14ac:dyDescent="0.3">
      <c r="A389">
        <v>387</v>
      </c>
      <c r="B389" s="1">
        <v>32.406700000000001</v>
      </c>
      <c r="C389" s="1">
        <v>32.406700000000001</v>
      </c>
      <c r="D389" s="1">
        <v>-3997.0346</v>
      </c>
      <c r="E389" s="1">
        <v>4.8875999999999999</v>
      </c>
      <c r="F389" s="1">
        <v>179.93610000000001</v>
      </c>
      <c r="G389" s="1">
        <v>864.46410000000003</v>
      </c>
    </row>
    <row r="390" spans="1:7" x14ac:dyDescent="0.3">
      <c r="A390">
        <v>388</v>
      </c>
      <c r="B390" s="1">
        <v>32.490600000000001</v>
      </c>
      <c r="C390" s="1">
        <v>32.490600000000001</v>
      </c>
      <c r="D390" s="1">
        <v>-3983.3361</v>
      </c>
      <c r="E390" s="1">
        <v>4.9709000000000003</v>
      </c>
      <c r="F390" s="1">
        <v>173.61590000000001</v>
      </c>
      <c r="G390" s="1">
        <v>931.02660000000003</v>
      </c>
    </row>
    <row r="391" spans="1:7" x14ac:dyDescent="0.3">
      <c r="A391">
        <v>389</v>
      </c>
      <c r="B391" s="1">
        <v>32.574399999999997</v>
      </c>
      <c r="C391" s="1">
        <v>32.574399999999997</v>
      </c>
      <c r="D391" s="1">
        <v>-3965.1608999999999</v>
      </c>
      <c r="E391" s="1">
        <v>4.8887</v>
      </c>
      <c r="F391" s="1">
        <v>167.6396</v>
      </c>
      <c r="G391" s="1">
        <v>735.75639999999999</v>
      </c>
    </row>
    <row r="392" spans="1:7" x14ac:dyDescent="0.3">
      <c r="A392">
        <v>390</v>
      </c>
      <c r="B392" s="1">
        <v>32.658299999999997</v>
      </c>
      <c r="C392" s="1">
        <v>32.658299999999997</v>
      </c>
      <c r="D392" s="1">
        <v>-3960.8836999999999</v>
      </c>
      <c r="E392" s="1">
        <v>4.6345999999999998</v>
      </c>
      <c r="F392" s="1">
        <v>181.8682</v>
      </c>
      <c r="G392" s="1">
        <v>933.61659999999995</v>
      </c>
    </row>
    <row r="393" spans="1:7" x14ac:dyDescent="0.3">
      <c r="A393">
        <v>391</v>
      </c>
      <c r="B393" s="1">
        <v>32.742100000000001</v>
      </c>
      <c r="C393" s="1">
        <v>32.742100000000001</v>
      </c>
      <c r="D393" s="1">
        <v>-3941.5979000000002</v>
      </c>
      <c r="E393" s="1">
        <v>5.7614000000000001</v>
      </c>
      <c r="F393" s="1">
        <v>187.25880000000001</v>
      </c>
      <c r="G393" s="1">
        <v>535.41859999999997</v>
      </c>
    </row>
    <row r="394" spans="1:7" x14ac:dyDescent="0.3">
      <c r="A394">
        <v>392</v>
      </c>
      <c r="B394" s="1">
        <v>32.825899999999997</v>
      </c>
      <c r="C394" s="1">
        <v>32.825899999999997</v>
      </c>
      <c r="D394" s="1">
        <v>-3973.0803999999998</v>
      </c>
      <c r="E394" s="1">
        <v>4.1790000000000003</v>
      </c>
      <c r="F394" s="1">
        <v>138.97579999999999</v>
      </c>
      <c r="G394" s="1">
        <v>975.85569999999996</v>
      </c>
    </row>
    <row r="395" spans="1:7" x14ac:dyDescent="0.3">
      <c r="A395">
        <v>393</v>
      </c>
      <c r="B395" s="1">
        <v>32.909799999999997</v>
      </c>
      <c r="C395" s="1">
        <v>32.909799999999997</v>
      </c>
      <c r="D395" s="1">
        <v>-3964.2087000000001</v>
      </c>
      <c r="E395" s="1">
        <v>4.5430000000000001</v>
      </c>
      <c r="F395" s="1">
        <v>162.15809999999999</v>
      </c>
      <c r="G395" s="1">
        <v>1200.5127</v>
      </c>
    </row>
    <row r="396" spans="1:7" x14ac:dyDescent="0.3">
      <c r="A396">
        <v>394</v>
      </c>
      <c r="B396" s="1">
        <v>32.993600000000001</v>
      </c>
      <c r="C396" s="1">
        <v>32.993600000000001</v>
      </c>
      <c r="D396" s="1">
        <v>-3977.0356000000002</v>
      </c>
      <c r="E396" s="1">
        <v>4.6950000000000003</v>
      </c>
      <c r="F396" s="1">
        <v>183.09870000000001</v>
      </c>
      <c r="G396" s="1">
        <v>923.78359999999998</v>
      </c>
    </row>
    <row r="397" spans="1:7" x14ac:dyDescent="0.3">
      <c r="A397">
        <v>395</v>
      </c>
      <c r="B397" s="1">
        <v>33.077500000000001</v>
      </c>
      <c r="C397" s="1">
        <v>33.077500000000001</v>
      </c>
      <c r="D397" s="1">
        <v>-3962.2073</v>
      </c>
      <c r="E397" s="1">
        <v>5.4283000000000001</v>
      </c>
      <c r="F397" s="1">
        <v>161.45500000000001</v>
      </c>
      <c r="G397" s="1">
        <v>878.42309999999998</v>
      </c>
    </row>
    <row r="398" spans="1:7" x14ac:dyDescent="0.3">
      <c r="A398">
        <v>396</v>
      </c>
      <c r="B398" s="1">
        <v>33.161299999999997</v>
      </c>
      <c r="C398" s="1">
        <v>33.161299999999997</v>
      </c>
      <c r="D398" s="1">
        <v>-4017.2186999999999</v>
      </c>
      <c r="E398" s="1">
        <v>3.9015</v>
      </c>
      <c r="F398" s="1">
        <v>157.44110000000001</v>
      </c>
      <c r="G398" s="1">
        <v>1050.6577</v>
      </c>
    </row>
    <row r="399" spans="1:7" x14ac:dyDescent="0.3">
      <c r="A399">
        <v>397</v>
      </c>
      <c r="B399" s="1">
        <v>33.245199999999997</v>
      </c>
      <c r="C399" s="1">
        <v>33.245199999999997</v>
      </c>
      <c r="D399" s="1">
        <v>-3987.5092</v>
      </c>
      <c r="E399" s="1">
        <v>7.2397</v>
      </c>
      <c r="F399" s="1">
        <v>190.0361</v>
      </c>
      <c r="G399" s="1">
        <v>612.88250000000005</v>
      </c>
    </row>
    <row r="400" spans="1:7" x14ac:dyDescent="0.3">
      <c r="A400">
        <v>398</v>
      </c>
      <c r="B400" s="1">
        <v>33.329000000000001</v>
      </c>
      <c r="C400" s="1">
        <v>33.329000000000001</v>
      </c>
      <c r="D400" s="1">
        <v>-3956.8616999999999</v>
      </c>
      <c r="E400" s="1">
        <v>6.0644</v>
      </c>
      <c r="F400" s="1">
        <v>183.233</v>
      </c>
      <c r="G400" s="1">
        <v>852.38729999999998</v>
      </c>
    </row>
    <row r="401" spans="1:7" x14ac:dyDescent="0.3">
      <c r="A401">
        <v>399</v>
      </c>
      <c r="B401" s="1">
        <v>33.4129</v>
      </c>
      <c r="C401" s="1">
        <v>33.4129</v>
      </c>
      <c r="D401" s="1">
        <v>-3966.6747999999998</v>
      </c>
      <c r="E401" s="1">
        <v>5.3212999999999999</v>
      </c>
      <c r="F401" s="1">
        <v>190.20189999999999</v>
      </c>
      <c r="G401" s="1">
        <v>585.58849999999995</v>
      </c>
    </row>
    <row r="402" spans="1:7" x14ac:dyDescent="0.3">
      <c r="A402">
        <v>400</v>
      </c>
      <c r="B402" s="1">
        <v>33.496699999999997</v>
      </c>
      <c r="C402" s="1">
        <v>33.496699999999997</v>
      </c>
      <c r="D402" s="1">
        <v>-3969.7588999999998</v>
      </c>
      <c r="E402" s="1">
        <v>5.2596999999999996</v>
      </c>
      <c r="F402" s="1">
        <v>183.8304</v>
      </c>
      <c r="G402" s="1">
        <v>641.35249999999996</v>
      </c>
    </row>
    <row r="403" spans="1:7" x14ac:dyDescent="0.3">
      <c r="A403">
        <v>401</v>
      </c>
      <c r="B403" s="1">
        <v>33.580599999999997</v>
      </c>
      <c r="C403" s="1">
        <v>33.580599999999997</v>
      </c>
      <c r="D403" s="1">
        <v>-3988.7963</v>
      </c>
      <c r="E403" s="1">
        <v>6.1163999999999996</v>
      </c>
      <c r="F403" s="1">
        <v>174.9556</v>
      </c>
      <c r="G403" s="1">
        <v>711.29340000000002</v>
      </c>
    </row>
    <row r="404" spans="1:7" x14ac:dyDescent="0.3">
      <c r="A404">
        <v>402</v>
      </c>
      <c r="B404" s="1">
        <v>33.664400000000001</v>
      </c>
      <c r="C404" s="1">
        <v>33.664400000000001</v>
      </c>
      <c r="D404" s="1">
        <v>-3978.8771000000002</v>
      </c>
      <c r="E404" s="1">
        <v>6.2450000000000001</v>
      </c>
      <c r="F404" s="1">
        <v>176.13339999999999</v>
      </c>
      <c r="G404" s="1">
        <v>933.05740000000003</v>
      </c>
    </row>
    <row r="405" spans="1:7" x14ac:dyDescent="0.3">
      <c r="A405">
        <v>403</v>
      </c>
      <c r="B405" s="1">
        <v>33.7483</v>
      </c>
      <c r="C405" s="1">
        <v>33.7483</v>
      </c>
      <c r="D405" s="1">
        <v>-3960.0001999999999</v>
      </c>
      <c r="E405" s="1">
        <v>4.9725999999999999</v>
      </c>
      <c r="F405" s="1">
        <v>155.66120000000001</v>
      </c>
      <c r="G405" s="1">
        <v>1127.3496</v>
      </c>
    </row>
    <row r="406" spans="1:7" x14ac:dyDescent="0.3">
      <c r="A406">
        <v>404</v>
      </c>
      <c r="B406" s="1">
        <v>33.832099999999997</v>
      </c>
      <c r="C406" s="1">
        <v>33.832099999999997</v>
      </c>
      <c r="D406" s="1">
        <v>-3972.5457999999999</v>
      </c>
      <c r="E406" s="1">
        <v>4.6604999999999999</v>
      </c>
      <c r="F406" s="1">
        <v>175.61410000000001</v>
      </c>
      <c r="G406" s="1">
        <v>718.36749999999995</v>
      </c>
    </row>
    <row r="407" spans="1:7" x14ac:dyDescent="0.3">
      <c r="A407">
        <v>405</v>
      </c>
      <c r="B407" s="1">
        <v>33.915999999999997</v>
      </c>
      <c r="C407" s="1">
        <v>33.915999999999997</v>
      </c>
      <c r="D407" s="1">
        <v>-3999.9340000000002</v>
      </c>
      <c r="E407" s="1">
        <v>5.0426000000000002</v>
      </c>
      <c r="F407" s="1">
        <v>176.26660000000001</v>
      </c>
      <c r="G407" s="1">
        <v>838.77919999999995</v>
      </c>
    </row>
    <row r="408" spans="1:7" x14ac:dyDescent="0.3">
      <c r="A408">
        <v>406</v>
      </c>
      <c r="B408" s="1">
        <v>33.9998</v>
      </c>
      <c r="C408" s="1">
        <v>33.9998</v>
      </c>
      <c r="D408" s="1">
        <v>-4052.5093999999999</v>
      </c>
      <c r="E408" s="1">
        <v>5.3539000000000003</v>
      </c>
      <c r="F408" s="1">
        <v>162.65129999999999</v>
      </c>
      <c r="G408" s="1">
        <v>910.60910000000001</v>
      </c>
    </row>
    <row r="409" spans="1:7" x14ac:dyDescent="0.3">
      <c r="A409">
        <v>407</v>
      </c>
      <c r="B409" s="1">
        <v>34.083599999999997</v>
      </c>
      <c r="C409" s="1">
        <v>34.083599999999997</v>
      </c>
      <c r="D409" s="1">
        <v>-4021.6714999999999</v>
      </c>
      <c r="E409" s="1">
        <v>5.3167</v>
      </c>
      <c r="F409" s="1">
        <v>180.35820000000001</v>
      </c>
      <c r="G409" s="1">
        <v>640.04459999999995</v>
      </c>
    </row>
    <row r="410" spans="1:7" x14ac:dyDescent="0.3">
      <c r="A410">
        <v>408</v>
      </c>
      <c r="B410" s="1">
        <v>34.167499999999997</v>
      </c>
      <c r="C410" s="1">
        <v>34.167499999999997</v>
      </c>
      <c r="D410" s="1">
        <v>-4022.0843</v>
      </c>
      <c r="E410" s="1">
        <v>4.8818999999999999</v>
      </c>
      <c r="F410" s="1">
        <v>169.39529999999999</v>
      </c>
      <c r="G410" s="1">
        <v>779.19510000000002</v>
      </c>
    </row>
    <row r="411" spans="1:7" x14ac:dyDescent="0.3">
      <c r="A411">
        <v>409</v>
      </c>
      <c r="B411" s="1">
        <v>34.251300000000001</v>
      </c>
      <c r="C411" s="1">
        <v>34.251300000000001</v>
      </c>
      <c r="D411" s="1">
        <v>-4005.9014000000002</v>
      </c>
      <c r="E411" s="1">
        <v>5.0617999999999999</v>
      </c>
      <c r="F411" s="1">
        <v>169.74799999999999</v>
      </c>
      <c r="G411" s="1">
        <v>1087.8785</v>
      </c>
    </row>
    <row r="412" spans="1:7" x14ac:dyDescent="0.3">
      <c r="A412">
        <v>410</v>
      </c>
      <c r="B412" s="1">
        <v>34.3352</v>
      </c>
      <c r="C412" s="1">
        <v>34.3352</v>
      </c>
      <c r="D412" s="1">
        <v>-3960.6785</v>
      </c>
      <c r="E412" s="1">
        <v>5.3467000000000002</v>
      </c>
      <c r="F412" s="1">
        <v>171.90520000000001</v>
      </c>
      <c r="G412" s="1">
        <v>995.92380000000003</v>
      </c>
    </row>
    <row r="413" spans="1:7" x14ac:dyDescent="0.3">
      <c r="A413">
        <v>411</v>
      </c>
      <c r="B413" s="1">
        <v>34.418999999999997</v>
      </c>
      <c r="C413" s="1">
        <v>34.418999999999997</v>
      </c>
      <c r="D413" s="1">
        <v>-3964.0736999999999</v>
      </c>
      <c r="E413" s="1">
        <v>4.327</v>
      </c>
      <c r="F413" s="1">
        <v>154.3801</v>
      </c>
      <c r="G413" s="1">
        <v>1038.4936</v>
      </c>
    </row>
    <row r="414" spans="1:7" x14ac:dyDescent="0.3">
      <c r="A414">
        <v>412</v>
      </c>
      <c r="B414" s="1">
        <v>34.502899999999997</v>
      </c>
      <c r="C414" s="1">
        <v>34.502899999999997</v>
      </c>
      <c r="D414" s="1">
        <v>-3976.4989</v>
      </c>
      <c r="E414" s="1">
        <v>4.1109999999999998</v>
      </c>
      <c r="F414" s="1">
        <v>164.99369999999999</v>
      </c>
      <c r="G414" s="1">
        <v>834.2269</v>
      </c>
    </row>
    <row r="415" spans="1:7" x14ac:dyDescent="0.3">
      <c r="A415">
        <v>413</v>
      </c>
      <c r="B415" s="1">
        <v>34.5867</v>
      </c>
      <c r="C415" s="1">
        <v>34.5867</v>
      </c>
      <c r="D415" s="1">
        <v>-3984.8921999999998</v>
      </c>
      <c r="E415" s="1">
        <v>5.0964999999999998</v>
      </c>
      <c r="F415" s="1">
        <v>172.6052</v>
      </c>
      <c r="G415" s="1">
        <v>845.89580000000001</v>
      </c>
    </row>
    <row r="416" spans="1:7" x14ac:dyDescent="0.3">
      <c r="A416">
        <v>414</v>
      </c>
      <c r="B416" s="1">
        <v>34.6706</v>
      </c>
      <c r="C416" s="1">
        <v>34.6706</v>
      </c>
      <c r="D416" s="1">
        <v>-4009.7624000000001</v>
      </c>
      <c r="E416" s="1">
        <v>4.9877000000000002</v>
      </c>
      <c r="F416" s="1">
        <v>168.38239999999999</v>
      </c>
      <c r="G416" s="1">
        <v>688.48919999999998</v>
      </c>
    </row>
    <row r="417" spans="1:7" x14ac:dyDescent="0.3">
      <c r="A417">
        <v>415</v>
      </c>
      <c r="B417" s="1">
        <v>34.754399999999997</v>
      </c>
      <c r="C417" s="1">
        <v>34.754399999999997</v>
      </c>
      <c r="D417" s="1">
        <v>-3991.8193999999999</v>
      </c>
      <c r="E417" s="1">
        <v>4.5274999999999999</v>
      </c>
      <c r="F417" s="1">
        <v>139.6181</v>
      </c>
      <c r="G417" s="1">
        <v>842.65740000000005</v>
      </c>
    </row>
    <row r="418" spans="1:7" x14ac:dyDescent="0.3">
      <c r="A418">
        <v>416</v>
      </c>
      <c r="B418" s="1">
        <v>34.838299999999997</v>
      </c>
      <c r="C418" s="1">
        <v>34.838299999999997</v>
      </c>
      <c r="D418" s="1">
        <v>-3965.5322999999999</v>
      </c>
      <c r="E418" s="1">
        <v>5.1474000000000002</v>
      </c>
      <c r="F418" s="1">
        <v>172.6876</v>
      </c>
      <c r="G418" s="1">
        <v>674.3066</v>
      </c>
    </row>
    <row r="419" spans="1:7" x14ac:dyDescent="0.3">
      <c r="A419">
        <v>417</v>
      </c>
      <c r="B419" s="1">
        <v>34.9221</v>
      </c>
      <c r="C419" s="1">
        <v>34.9221</v>
      </c>
      <c r="D419" s="1">
        <v>-4006.1835000000001</v>
      </c>
      <c r="E419" s="1">
        <v>6.9593999999999996</v>
      </c>
      <c r="F419" s="1">
        <v>171.9331</v>
      </c>
      <c r="G419" s="1">
        <v>752.44880000000001</v>
      </c>
    </row>
    <row r="420" spans="1:7" x14ac:dyDescent="0.3">
      <c r="A420">
        <v>418</v>
      </c>
      <c r="B420" s="1">
        <v>35.006</v>
      </c>
      <c r="C420" s="1">
        <v>35.006</v>
      </c>
      <c r="D420" s="1">
        <v>-3846.8879000000002</v>
      </c>
      <c r="E420" s="1">
        <v>6.4596999999999998</v>
      </c>
      <c r="F420" s="1">
        <v>247.36359999999999</v>
      </c>
      <c r="G420" s="1">
        <v>545.89869999999996</v>
      </c>
    </row>
    <row r="421" spans="1:7" x14ac:dyDescent="0.3">
      <c r="A421">
        <v>419</v>
      </c>
      <c r="B421" s="1">
        <v>35.089799999999997</v>
      </c>
      <c r="C421" s="1">
        <v>35.089799999999997</v>
      </c>
      <c r="D421" s="1">
        <v>-3314.2525000000001</v>
      </c>
      <c r="E421" s="1">
        <v>7.0594999999999999</v>
      </c>
      <c r="F421" s="1">
        <v>280.97340000000003</v>
      </c>
      <c r="G421" s="1">
        <v>592.67579999999998</v>
      </c>
    </row>
    <row r="422" spans="1:7" x14ac:dyDescent="0.3">
      <c r="A422">
        <v>420</v>
      </c>
      <c r="B422" s="1">
        <v>35.173699999999997</v>
      </c>
      <c r="C422" s="1">
        <v>35.173699999999997</v>
      </c>
      <c r="D422" s="1">
        <v>-2823.3580999999999</v>
      </c>
      <c r="E422" s="1">
        <v>6.2660999999999998</v>
      </c>
      <c r="F422" s="1">
        <v>226.23740000000001</v>
      </c>
      <c r="G422" s="1">
        <v>919.08820000000003</v>
      </c>
    </row>
    <row r="423" spans="1:7" x14ac:dyDescent="0.3">
      <c r="A423">
        <v>421</v>
      </c>
      <c r="B423" s="1">
        <v>35.2575</v>
      </c>
      <c r="C423" s="1">
        <v>35.2575</v>
      </c>
      <c r="D423" s="1">
        <v>-2555.8526000000002</v>
      </c>
      <c r="E423" s="1">
        <v>3.7736999999999998</v>
      </c>
      <c r="F423" s="1">
        <v>133.67599999999999</v>
      </c>
      <c r="G423" s="1">
        <v>1492.1196</v>
      </c>
    </row>
    <row r="424" spans="1:7" x14ac:dyDescent="0.3">
      <c r="A424">
        <v>422</v>
      </c>
      <c r="B424" s="1">
        <v>35.341299999999997</v>
      </c>
      <c r="C424" s="1">
        <v>35.341299999999997</v>
      </c>
      <c r="D424" s="1">
        <v>-2468.6772999999998</v>
      </c>
      <c r="E424" s="1">
        <v>5.0014000000000003</v>
      </c>
      <c r="F424" s="1">
        <v>152.19049999999999</v>
      </c>
      <c r="G424" s="1">
        <v>804.75760000000002</v>
      </c>
    </row>
    <row r="425" spans="1:7" x14ac:dyDescent="0.3">
      <c r="A425">
        <v>423</v>
      </c>
      <c r="B425" s="1">
        <v>35.425199999999997</v>
      </c>
      <c r="C425" s="1">
        <v>35.425199999999997</v>
      </c>
      <c r="D425" s="1">
        <v>-2400.2514000000001</v>
      </c>
      <c r="E425" s="1">
        <v>4.0304000000000002</v>
      </c>
      <c r="F425" s="1">
        <v>144.8134</v>
      </c>
      <c r="G425" s="1">
        <v>984.72249999999997</v>
      </c>
    </row>
    <row r="426" spans="1:7" x14ac:dyDescent="0.3">
      <c r="A426">
        <v>424</v>
      </c>
      <c r="B426" s="1">
        <v>35.509</v>
      </c>
      <c r="C426" s="1">
        <v>35.509</v>
      </c>
      <c r="D426" s="1">
        <v>-2392.6280999999999</v>
      </c>
      <c r="E426" s="1">
        <v>3.8933</v>
      </c>
      <c r="F426" s="1">
        <v>144.3092</v>
      </c>
      <c r="G426" s="1">
        <v>854.11450000000002</v>
      </c>
    </row>
    <row r="427" spans="1:7" x14ac:dyDescent="0.3">
      <c r="A427">
        <v>425</v>
      </c>
      <c r="B427" s="1">
        <v>35.5929</v>
      </c>
      <c r="C427" s="1">
        <v>35.5929</v>
      </c>
      <c r="D427" s="1">
        <v>-2404.6824000000001</v>
      </c>
      <c r="E427" s="1">
        <v>3.7372000000000001</v>
      </c>
      <c r="F427" s="1">
        <v>122.2046</v>
      </c>
      <c r="G427" s="1">
        <v>1005.5445999999999</v>
      </c>
    </row>
    <row r="428" spans="1:7" x14ac:dyDescent="0.3">
      <c r="A428">
        <v>426</v>
      </c>
      <c r="B428" s="1">
        <v>35.676699999999997</v>
      </c>
      <c r="C428" s="1">
        <v>35.676699999999997</v>
      </c>
      <c r="D428" s="1">
        <v>-2449.9447</v>
      </c>
      <c r="E428" s="1">
        <v>4.6018999999999997</v>
      </c>
      <c r="F428" s="1">
        <v>152.78729999999999</v>
      </c>
      <c r="G428" s="1">
        <v>690.15009999999995</v>
      </c>
    </row>
    <row r="429" spans="1:7" x14ac:dyDescent="0.3">
      <c r="A429">
        <v>427</v>
      </c>
      <c r="B429" s="1">
        <v>35.760599999999997</v>
      </c>
      <c r="C429" s="1">
        <v>35.760599999999997</v>
      </c>
      <c r="D429" s="1">
        <v>-2464.4176000000002</v>
      </c>
      <c r="E429" s="1">
        <v>4.0159000000000002</v>
      </c>
      <c r="F429" s="1">
        <v>142.3629</v>
      </c>
      <c r="G429" s="1">
        <v>1120.9193</v>
      </c>
    </row>
    <row r="430" spans="1:7" x14ac:dyDescent="0.3">
      <c r="A430">
        <v>428</v>
      </c>
      <c r="B430" s="1">
        <v>35.8444</v>
      </c>
      <c r="C430" s="1">
        <v>35.8444</v>
      </c>
      <c r="D430" s="1">
        <v>-2458.8483000000001</v>
      </c>
      <c r="E430" s="1">
        <v>4.7474999999999996</v>
      </c>
      <c r="F430" s="1">
        <v>143.5318</v>
      </c>
      <c r="G430" s="1">
        <v>831.96640000000002</v>
      </c>
    </row>
    <row r="431" spans="1:7" x14ac:dyDescent="0.3">
      <c r="A431">
        <v>429</v>
      </c>
      <c r="B431" s="1">
        <v>35.9283</v>
      </c>
      <c r="C431" s="1">
        <v>35.9283</v>
      </c>
      <c r="D431" s="1">
        <v>-2428.0021000000002</v>
      </c>
      <c r="E431" s="1">
        <v>6.8467000000000002</v>
      </c>
      <c r="F431" s="1">
        <v>151.4562</v>
      </c>
      <c r="G431" s="1">
        <v>729.75</v>
      </c>
    </row>
    <row r="432" spans="1:7" x14ac:dyDescent="0.3">
      <c r="A432">
        <v>430</v>
      </c>
      <c r="B432" s="1">
        <v>36.012099999999997</v>
      </c>
      <c r="C432" s="1">
        <v>36.012099999999997</v>
      </c>
      <c r="D432" s="1">
        <v>-2423.2242000000001</v>
      </c>
      <c r="E432" s="1">
        <v>5.0822000000000003</v>
      </c>
      <c r="F432" s="1">
        <v>180.78479999999999</v>
      </c>
      <c r="G432" s="1">
        <v>860.73670000000004</v>
      </c>
    </row>
    <row r="433" spans="1:7" x14ac:dyDescent="0.3">
      <c r="A433">
        <v>431</v>
      </c>
      <c r="B433" s="1">
        <v>36.095999999999997</v>
      </c>
      <c r="C433" s="1">
        <v>36.095999999999997</v>
      </c>
      <c r="D433" s="1">
        <v>-2416.9965000000002</v>
      </c>
      <c r="E433" s="1">
        <v>4.9241999999999999</v>
      </c>
      <c r="F433" s="1">
        <v>152.26689999999999</v>
      </c>
      <c r="G433" s="1">
        <v>939.76009999999997</v>
      </c>
    </row>
    <row r="434" spans="1:7" x14ac:dyDescent="0.3">
      <c r="A434">
        <v>432</v>
      </c>
      <c r="B434" s="1">
        <v>36.1798</v>
      </c>
      <c r="C434" s="1">
        <v>36.1798</v>
      </c>
      <c r="D434" s="1">
        <v>-2419.357</v>
      </c>
      <c r="E434" s="1">
        <v>5.8746</v>
      </c>
      <c r="F434" s="1">
        <v>167.0582</v>
      </c>
      <c r="G434" s="1">
        <v>699.45719999999994</v>
      </c>
    </row>
    <row r="435" spans="1:7" x14ac:dyDescent="0.3">
      <c r="A435">
        <v>433</v>
      </c>
      <c r="B435" s="1">
        <v>36.2637</v>
      </c>
      <c r="C435" s="1">
        <v>36.2637</v>
      </c>
      <c r="D435" s="1">
        <v>-2441.5423000000001</v>
      </c>
      <c r="E435" s="1">
        <v>3.5173999999999999</v>
      </c>
      <c r="F435" s="1">
        <v>131.1386</v>
      </c>
      <c r="G435" s="1">
        <v>1059.2982999999999</v>
      </c>
    </row>
    <row r="436" spans="1:7" x14ac:dyDescent="0.3">
      <c r="A436">
        <v>434</v>
      </c>
      <c r="B436" s="1">
        <v>36.347499999999997</v>
      </c>
      <c r="C436" s="1">
        <v>36.347499999999997</v>
      </c>
      <c r="D436" s="1">
        <v>-2437.3932</v>
      </c>
      <c r="E436" s="1">
        <v>4.7670000000000003</v>
      </c>
      <c r="F436" s="1">
        <v>155.89570000000001</v>
      </c>
      <c r="G436" s="1">
        <v>887.5856</v>
      </c>
    </row>
    <row r="437" spans="1:7" x14ac:dyDescent="0.3">
      <c r="A437">
        <v>435</v>
      </c>
      <c r="B437" s="1">
        <v>36.4313</v>
      </c>
      <c r="C437" s="1">
        <v>36.4313</v>
      </c>
      <c r="D437" s="1">
        <v>-2418.5414000000001</v>
      </c>
      <c r="E437" s="1">
        <v>5.0541</v>
      </c>
      <c r="F437" s="1">
        <v>143.41929999999999</v>
      </c>
      <c r="G437" s="1">
        <v>663.94669999999996</v>
      </c>
    </row>
    <row r="438" spans="1:7" x14ac:dyDescent="0.3">
      <c r="A438">
        <v>436</v>
      </c>
      <c r="B438" s="1">
        <v>36.5152</v>
      </c>
      <c r="C438" s="1">
        <v>36.5152</v>
      </c>
      <c r="D438" s="1">
        <v>-2374.9854</v>
      </c>
      <c r="E438" s="1">
        <v>5.1433</v>
      </c>
      <c r="F438" s="1">
        <v>140.92310000000001</v>
      </c>
      <c r="G438" s="1">
        <v>774.02059999999994</v>
      </c>
    </row>
    <row r="439" spans="1:7" x14ac:dyDescent="0.3">
      <c r="A439">
        <v>437</v>
      </c>
      <c r="B439" s="1">
        <v>36.598999999999997</v>
      </c>
      <c r="C439" s="1">
        <v>36.598999999999997</v>
      </c>
      <c r="D439" s="1">
        <v>-2415.0522999999998</v>
      </c>
      <c r="E439" s="1">
        <v>4.2316000000000003</v>
      </c>
      <c r="F439" s="1">
        <v>115.4502</v>
      </c>
      <c r="G439" s="1">
        <v>972.77369999999996</v>
      </c>
    </row>
    <row r="440" spans="1:7" x14ac:dyDescent="0.3">
      <c r="A440">
        <v>438</v>
      </c>
      <c r="B440" s="1">
        <v>36.682899999999997</v>
      </c>
      <c r="C440" s="1">
        <v>36.682899999999997</v>
      </c>
      <c r="D440" s="1">
        <v>-2398.8501999999999</v>
      </c>
      <c r="E440" s="1">
        <v>3.5968</v>
      </c>
      <c r="F440" s="1">
        <v>134.96260000000001</v>
      </c>
      <c r="G440" s="1">
        <v>1130.818</v>
      </c>
    </row>
    <row r="441" spans="1:7" x14ac:dyDescent="0.3">
      <c r="A441">
        <v>439</v>
      </c>
      <c r="B441" s="1">
        <v>36.7667</v>
      </c>
      <c r="C441" s="1">
        <v>36.7667</v>
      </c>
      <c r="D441" s="1">
        <v>-2435.6795000000002</v>
      </c>
      <c r="E441" s="1">
        <v>3.6741000000000001</v>
      </c>
      <c r="F441" s="1">
        <v>150.24340000000001</v>
      </c>
      <c r="G441" s="1">
        <v>1229.9345000000001</v>
      </c>
    </row>
    <row r="442" spans="1:7" x14ac:dyDescent="0.3">
      <c r="A442">
        <v>440</v>
      </c>
      <c r="B442" s="1">
        <v>36.8506</v>
      </c>
      <c r="C442" s="1">
        <v>36.8506</v>
      </c>
      <c r="D442" s="1">
        <v>-2419.9776999999999</v>
      </c>
      <c r="E442" s="1">
        <v>5.8777999999999997</v>
      </c>
      <c r="F442" s="1">
        <v>154.7664</v>
      </c>
      <c r="G442" s="1">
        <v>721.25120000000004</v>
      </c>
    </row>
    <row r="443" spans="1:7" x14ac:dyDescent="0.3">
      <c r="A443">
        <v>441</v>
      </c>
      <c r="B443" s="1">
        <v>36.934399999999997</v>
      </c>
      <c r="C443" s="1">
        <v>36.934399999999997</v>
      </c>
      <c r="D443" s="1">
        <v>-2440.1801999999998</v>
      </c>
      <c r="E443" s="1">
        <v>4.7298</v>
      </c>
      <c r="F443" s="1">
        <v>129.81890000000001</v>
      </c>
      <c r="G443" s="1">
        <v>917.81370000000004</v>
      </c>
    </row>
    <row r="444" spans="1:7" x14ac:dyDescent="0.3">
      <c r="A444">
        <v>442</v>
      </c>
      <c r="B444" s="1">
        <v>37.018300000000004</v>
      </c>
      <c r="C444" s="1">
        <v>37.018300000000004</v>
      </c>
      <c r="D444" s="1">
        <v>-2453.2444999999998</v>
      </c>
      <c r="E444" s="1">
        <v>4.9549000000000003</v>
      </c>
      <c r="F444" s="1">
        <v>156.4272</v>
      </c>
      <c r="G444" s="1">
        <v>675.46619999999996</v>
      </c>
    </row>
    <row r="445" spans="1:7" x14ac:dyDescent="0.3">
      <c r="A445">
        <v>443</v>
      </c>
      <c r="B445" s="1">
        <v>37.1021</v>
      </c>
      <c r="C445" s="1">
        <v>37.1021</v>
      </c>
      <c r="D445" s="1">
        <v>-2423.9728</v>
      </c>
      <c r="E445" s="1">
        <v>6.6180000000000003</v>
      </c>
      <c r="F445" s="1">
        <v>162.6189</v>
      </c>
      <c r="G445" s="1">
        <v>592.89840000000004</v>
      </c>
    </row>
    <row r="446" spans="1:7" x14ac:dyDescent="0.3">
      <c r="A446">
        <v>444</v>
      </c>
      <c r="B446" s="1">
        <v>37.186</v>
      </c>
      <c r="C446" s="1">
        <v>37.186</v>
      </c>
      <c r="D446" s="1">
        <v>-2399.9306999999999</v>
      </c>
      <c r="E446" s="1">
        <v>4.3365</v>
      </c>
      <c r="F446" s="1">
        <v>145.32089999999999</v>
      </c>
      <c r="G446" s="1">
        <v>941.69529999999997</v>
      </c>
    </row>
    <row r="447" spans="1:7" x14ac:dyDescent="0.3">
      <c r="A447">
        <v>445</v>
      </c>
      <c r="B447" s="1">
        <v>37.269799999999996</v>
      </c>
      <c r="C447" s="1">
        <v>37.269799999999996</v>
      </c>
      <c r="D447" s="1">
        <v>-2406.5459000000001</v>
      </c>
      <c r="E447" s="1">
        <v>4.2013999999999996</v>
      </c>
      <c r="F447" s="1">
        <v>121.96510000000001</v>
      </c>
      <c r="G447" s="1">
        <v>908.24159999999995</v>
      </c>
    </row>
    <row r="448" spans="1:7" x14ac:dyDescent="0.3">
      <c r="A448">
        <v>446</v>
      </c>
      <c r="B448" s="1">
        <v>37.353700000000003</v>
      </c>
      <c r="C448" s="1">
        <v>37.353700000000003</v>
      </c>
      <c r="D448" s="1">
        <v>-2459.5947000000001</v>
      </c>
      <c r="E448" s="1">
        <v>4.4146000000000001</v>
      </c>
      <c r="F448" s="1">
        <v>163.78389999999999</v>
      </c>
      <c r="G448" s="1">
        <v>782.19989999999996</v>
      </c>
    </row>
    <row r="449" spans="1:7" x14ac:dyDescent="0.3">
      <c r="A449">
        <v>447</v>
      </c>
      <c r="B449" s="1">
        <v>37.4375</v>
      </c>
      <c r="C449" s="1">
        <v>37.4375</v>
      </c>
      <c r="D449" s="1">
        <v>-2409.3173000000002</v>
      </c>
      <c r="E449" s="1">
        <v>4.4686000000000003</v>
      </c>
      <c r="F449" s="1">
        <v>141.68719999999999</v>
      </c>
      <c r="G449" s="1">
        <v>759.63149999999996</v>
      </c>
    </row>
    <row r="450" spans="1:7" x14ac:dyDescent="0.3">
      <c r="A450">
        <v>448</v>
      </c>
      <c r="B450" s="1">
        <v>37.5214</v>
      </c>
      <c r="C450" s="1">
        <v>37.5214</v>
      </c>
      <c r="D450" s="1">
        <v>-2439.8906999999999</v>
      </c>
      <c r="E450" s="1">
        <v>5.7126000000000001</v>
      </c>
      <c r="F450" s="1">
        <v>150.32560000000001</v>
      </c>
      <c r="G450" s="1">
        <v>743.58640000000003</v>
      </c>
    </row>
    <row r="451" spans="1:7" x14ac:dyDescent="0.3">
      <c r="A451">
        <v>449</v>
      </c>
      <c r="B451" s="1">
        <v>37.605200000000004</v>
      </c>
      <c r="C451" s="1">
        <v>37.605200000000004</v>
      </c>
      <c r="D451" s="1">
        <v>-2379.9322999999999</v>
      </c>
      <c r="E451" s="1">
        <v>5.5461999999999998</v>
      </c>
      <c r="F451" s="1">
        <v>159.48949999999999</v>
      </c>
      <c r="G451" s="1">
        <v>980.42510000000004</v>
      </c>
    </row>
    <row r="452" spans="1:7" x14ac:dyDescent="0.3">
      <c r="A452">
        <v>450</v>
      </c>
      <c r="B452" s="1">
        <v>37.689</v>
      </c>
      <c r="C452" s="1">
        <v>37.689</v>
      </c>
      <c r="D452" s="1">
        <v>-2411.7984000000001</v>
      </c>
      <c r="E452" s="1">
        <v>4.2596999999999996</v>
      </c>
      <c r="F452" s="1">
        <v>140.0641</v>
      </c>
      <c r="G452" s="1">
        <v>674.34590000000003</v>
      </c>
    </row>
    <row r="453" spans="1:7" x14ac:dyDescent="0.3">
      <c r="A453">
        <v>451</v>
      </c>
      <c r="B453" s="1">
        <v>37.7729</v>
      </c>
      <c r="C453" s="1">
        <v>37.7729</v>
      </c>
      <c r="D453" s="1">
        <v>-2398.5897</v>
      </c>
      <c r="E453" s="1">
        <v>6.0747999999999998</v>
      </c>
      <c r="F453" s="1">
        <v>156.8879</v>
      </c>
      <c r="G453" s="1">
        <v>600.0838</v>
      </c>
    </row>
    <row r="454" spans="1:7" x14ac:dyDescent="0.3">
      <c r="A454">
        <v>452</v>
      </c>
      <c r="B454" s="1">
        <v>37.856699999999996</v>
      </c>
      <c r="C454" s="1">
        <v>37.856699999999996</v>
      </c>
      <c r="D454" s="1">
        <v>-2448.3788</v>
      </c>
      <c r="E454" s="1">
        <v>5.3536000000000001</v>
      </c>
      <c r="F454" s="1">
        <v>128.14279999999999</v>
      </c>
      <c r="G454" s="1">
        <v>815.5086</v>
      </c>
    </row>
    <row r="455" spans="1:7" x14ac:dyDescent="0.3">
      <c r="A455">
        <v>453</v>
      </c>
      <c r="B455" s="1">
        <v>37.940600000000003</v>
      </c>
      <c r="C455" s="1">
        <v>37.940600000000003</v>
      </c>
      <c r="D455" s="1">
        <v>-2397.1060000000002</v>
      </c>
      <c r="E455" s="1">
        <v>4.7443999999999997</v>
      </c>
      <c r="F455" s="1">
        <v>137.87639999999999</v>
      </c>
      <c r="G455" s="1">
        <v>659.97569999999996</v>
      </c>
    </row>
    <row r="456" spans="1:7" x14ac:dyDescent="0.3">
      <c r="A456">
        <v>454</v>
      </c>
      <c r="B456" s="1">
        <v>38.0244</v>
      </c>
      <c r="C456" s="1">
        <v>38.0244</v>
      </c>
      <c r="D456" s="1">
        <v>-2399.7058999999999</v>
      </c>
      <c r="E456" s="1">
        <v>5.1989000000000001</v>
      </c>
      <c r="F456" s="1">
        <v>160.01509999999999</v>
      </c>
      <c r="G456" s="1">
        <v>812.55939999999998</v>
      </c>
    </row>
    <row r="457" spans="1:7" x14ac:dyDescent="0.3">
      <c r="A457">
        <v>455</v>
      </c>
      <c r="B457" s="1">
        <v>38.1083</v>
      </c>
      <c r="C457" s="1">
        <v>38.1083</v>
      </c>
      <c r="D457" s="1">
        <v>-2423.6943999999999</v>
      </c>
      <c r="E457" s="1">
        <v>4.0747</v>
      </c>
      <c r="F457" s="1">
        <v>142.27850000000001</v>
      </c>
      <c r="G457" s="1">
        <v>1263.3610000000001</v>
      </c>
    </row>
    <row r="458" spans="1:7" x14ac:dyDescent="0.3">
      <c r="A458">
        <v>456</v>
      </c>
      <c r="B458" s="1">
        <v>38.192100000000003</v>
      </c>
      <c r="C458" s="1">
        <v>38.192100000000003</v>
      </c>
      <c r="D458" s="1">
        <v>-2434.105</v>
      </c>
      <c r="E458" s="1">
        <v>4.6292</v>
      </c>
      <c r="F458" s="1">
        <v>160.33009999999999</v>
      </c>
      <c r="G458" s="1">
        <v>1084.1168</v>
      </c>
    </row>
    <row r="459" spans="1:7" x14ac:dyDescent="0.3">
      <c r="A459">
        <v>457</v>
      </c>
      <c r="B459" s="1">
        <v>38.276000000000003</v>
      </c>
      <c r="C459" s="1">
        <v>38.276000000000003</v>
      </c>
      <c r="D459" s="1">
        <v>-2426.3616000000002</v>
      </c>
      <c r="E459" s="1">
        <v>4.7028999999999996</v>
      </c>
      <c r="F459" s="1">
        <v>136.42779999999999</v>
      </c>
      <c r="G459" s="1">
        <v>956.70740000000001</v>
      </c>
    </row>
    <row r="460" spans="1:7" x14ac:dyDescent="0.3">
      <c r="A460">
        <v>458</v>
      </c>
      <c r="B460" s="1">
        <v>38.3598</v>
      </c>
      <c r="C460" s="1">
        <v>38.3598</v>
      </c>
      <c r="D460" s="1">
        <v>-2421.1581000000001</v>
      </c>
      <c r="E460" s="1">
        <v>5.3388999999999998</v>
      </c>
      <c r="F460" s="1">
        <v>142.624</v>
      </c>
      <c r="G460" s="1">
        <v>832.51779999999997</v>
      </c>
    </row>
    <row r="461" spans="1:7" x14ac:dyDescent="0.3">
      <c r="A461">
        <v>459</v>
      </c>
      <c r="B461" s="1">
        <v>38.4437</v>
      </c>
      <c r="C461" s="1">
        <v>38.4437</v>
      </c>
      <c r="D461" s="1">
        <v>-2425.3407000000002</v>
      </c>
      <c r="E461" s="1">
        <v>4.3765999999999998</v>
      </c>
      <c r="F461" s="1">
        <v>151.3124</v>
      </c>
      <c r="G461" s="1">
        <v>925.74090000000001</v>
      </c>
    </row>
    <row r="462" spans="1:7" x14ac:dyDescent="0.3">
      <c r="A462">
        <v>460</v>
      </c>
      <c r="B462" s="1">
        <v>38.527500000000003</v>
      </c>
      <c r="C462" s="1">
        <v>38.527500000000003</v>
      </c>
      <c r="D462" s="1">
        <v>-2446.4679999999998</v>
      </c>
      <c r="E462" s="1">
        <v>3.3212000000000002</v>
      </c>
      <c r="F462" s="1">
        <v>126.3676</v>
      </c>
      <c r="G462" s="1">
        <v>1311.9716000000001</v>
      </c>
    </row>
    <row r="463" spans="1:7" x14ac:dyDescent="0.3">
      <c r="A463">
        <v>461</v>
      </c>
      <c r="B463" s="1">
        <v>38.611400000000003</v>
      </c>
      <c r="C463" s="1">
        <v>38.611400000000003</v>
      </c>
      <c r="D463" s="1">
        <v>-2423.1518999999998</v>
      </c>
      <c r="E463" s="1">
        <v>4.6711</v>
      </c>
      <c r="F463" s="1">
        <v>145.0077</v>
      </c>
      <c r="G463" s="1">
        <v>649.63379999999995</v>
      </c>
    </row>
    <row r="464" spans="1:7" x14ac:dyDescent="0.3">
      <c r="A464">
        <v>462</v>
      </c>
      <c r="B464" s="1">
        <v>38.6952</v>
      </c>
      <c r="C464" s="1">
        <v>38.6952</v>
      </c>
      <c r="D464" s="1">
        <v>-2457.6044000000002</v>
      </c>
      <c r="E464" s="1">
        <v>5.1879</v>
      </c>
      <c r="F464" s="1">
        <v>166.26079999999999</v>
      </c>
      <c r="G464" s="1">
        <v>560.5213</v>
      </c>
    </row>
    <row r="465" spans="1:7" x14ac:dyDescent="0.3">
      <c r="A465">
        <v>463</v>
      </c>
      <c r="B465" s="1">
        <v>38.7791</v>
      </c>
      <c r="C465" s="1">
        <v>38.7791</v>
      </c>
      <c r="D465" s="1">
        <v>-2389.5774000000001</v>
      </c>
      <c r="E465" s="1">
        <v>4.3301999999999996</v>
      </c>
      <c r="F465" s="1">
        <v>153.6705</v>
      </c>
      <c r="G465" s="1">
        <v>676.67790000000002</v>
      </c>
    </row>
    <row r="466" spans="1:7" x14ac:dyDescent="0.3">
      <c r="A466">
        <v>464</v>
      </c>
      <c r="B466" s="1">
        <v>38.862900000000003</v>
      </c>
      <c r="C466" s="1">
        <v>38.862900000000003</v>
      </c>
      <c r="D466" s="1">
        <v>-2389.1324</v>
      </c>
      <c r="E466" s="1">
        <v>4.7</v>
      </c>
      <c r="F466" s="1">
        <v>119.8533</v>
      </c>
      <c r="G466" s="1">
        <v>897.00670000000002</v>
      </c>
    </row>
    <row r="467" spans="1:7" x14ac:dyDescent="0.3">
      <c r="A467">
        <v>465</v>
      </c>
      <c r="B467" s="1">
        <v>38.9467</v>
      </c>
      <c r="C467" s="1">
        <v>38.9467</v>
      </c>
      <c r="D467" s="1">
        <v>-2390.6840000000002</v>
      </c>
      <c r="E467" s="1">
        <v>5.0918999999999999</v>
      </c>
      <c r="F467" s="1">
        <v>149.77789999999999</v>
      </c>
      <c r="G467" s="1">
        <v>612.13009999999997</v>
      </c>
    </row>
    <row r="468" spans="1:7" x14ac:dyDescent="0.3">
      <c r="A468">
        <v>466</v>
      </c>
      <c r="B468" s="1">
        <v>39.0306</v>
      </c>
      <c r="C468" s="1">
        <v>39.0306</v>
      </c>
      <c r="D468" s="1">
        <v>-2451.7977999999998</v>
      </c>
      <c r="E468" s="1">
        <v>3.8519999999999999</v>
      </c>
      <c r="F468" s="1">
        <v>149.06790000000001</v>
      </c>
      <c r="G468" s="1">
        <v>968.69619999999998</v>
      </c>
    </row>
    <row r="469" spans="1:7" x14ac:dyDescent="0.3">
      <c r="A469">
        <v>467</v>
      </c>
      <c r="B469" s="1">
        <v>39.114400000000003</v>
      </c>
      <c r="C469" s="1">
        <v>39.114400000000003</v>
      </c>
      <c r="D469" s="1">
        <v>-2447.7730999999999</v>
      </c>
      <c r="E469" s="1">
        <v>6.2705000000000002</v>
      </c>
      <c r="F469" s="1">
        <v>169.34289999999999</v>
      </c>
      <c r="G469" s="1">
        <v>631.73710000000005</v>
      </c>
    </row>
    <row r="470" spans="1:7" x14ac:dyDescent="0.3">
      <c r="A470">
        <v>468</v>
      </c>
      <c r="B470" s="1">
        <v>39.198300000000003</v>
      </c>
      <c r="C470" s="1">
        <v>39.198300000000003</v>
      </c>
      <c r="D470" s="1">
        <v>-2440.5023999999999</v>
      </c>
      <c r="E470" s="1">
        <v>7.4330999999999996</v>
      </c>
      <c r="F470" s="1">
        <v>168.0437</v>
      </c>
      <c r="G470" s="1">
        <v>501.09530000000001</v>
      </c>
    </row>
    <row r="471" spans="1:7" x14ac:dyDescent="0.3">
      <c r="A471">
        <v>469</v>
      </c>
      <c r="B471" s="1">
        <v>39.2821</v>
      </c>
      <c r="C471" s="1">
        <v>39.2821</v>
      </c>
      <c r="D471" s="1">
        <v>-2423.2986000000001</v>
      </c>
      <c r="E471" s="1">
        <v>4.5888999999999998</v>
      </c>
      <c r="F471" s="1">
        <v>159.1866</v>
      </c>
      <c r="G471" s="1">
        <v>773.81700000000001</v>
      </c>
    </row>
    <row r="472" spans="1:7" x14ac:dyDescent="0.3">
      <c r="A472">
        <v>470</v>
      </c>
      <c r="B472" s="1">
        <v>39.366</v>
      </c>
      <c r="C472" s="1">
        <v>39.366</v>
      </c>
      <c r="D472" s="1">
        <v>-2381.2575000000002</v>
      </c>
      <c r="E472" s="1">
        <v>3.5670999999999999</v>
      </c>
      <c r="F472" s="1">
        <v>135.24879999999999</v>
      </c>
      <c r="G472" s="1">
        <v>1364.74</v>
      </c>
    </row>
    <row r="473" spans="1:7" x14ac:dyDescent="0.3">
      <c r="A473">
        <v>471</v>
      </c>
      <c r="B473" s="1">
        <v>39.449800000000003</v>
      </c>
      <c r="C473" s="1">
        <v>39.449800000000003</v>
      </c>
      <c r="D473" s="1">
        <v>-2418.5616</v>
      </c>
      <c r="E473" s="1">
        <v>4.3974000000000002</v>
      </c>
      <c r="F473" s="1">
        <v>134.41480000000001</v>
      </c>
      <c r="G473" s="1">
        <v>1328.1486</v>
      </c>
    </row>
    <row r="474" spans="1:7" x14ac:dyDescent="0.3">
      <c r="A474">
        <v>472</v>
      </c>
      <c r="B474" s="1">
        <v>39.533700000000003</v>
      </c>
      <c r="C474" s="1">
        <v>39.533700000000003</v>
      </c>
      <c r="D474" s="1">
        <v>-2400.9335000000001</v>
      </c>
      <c r="E474" s="1">
        <v>4.6634000000000002</v>
      </c>
      <c r="F474" s="1">
        <v>134.6352</v>
      </c>
      <c r="G474" s="1">
        <v>920.22829999999999</v>
      </c>
    </row>
    <row r="475" spans="1:7" x14ac:dyDescent="0.3">
      <c r="A475">
        <v>473</v>
      </c>
      <c r="B475" s="1">
        <v>39.6175</v>
      </c>
      <c r="C475" s="1">
        <v>39.6175</v>
      </c>
      <c r="D475" s="1">
        <v>-2406.4427000000001</v>
      </c>
      <c r="E475" s="1">
        <v>5.8959999999999999</v>
      </c>
      <c r="F475" s="1">
        <v>150.01859999999999</v>
      </c>
      <c r="G475" s="1">
        <v>838.99369999999999</v>
      </c>
    </row>
    <row r="476" spans="1:7" x14ac:dyDescent="0.3">
      <c r="A476">
        <v>474</v>
      </c>
      <c r="B476" s="1">
        <v>39.7014</v>
      </c>
      <c r="C476" s="1">
        <v>39.7014</v>
      </c>
      <c r="D476" s="1">
        <v>-2435.2755000000002</v>
      </c>
      <c r="E476" s="1">
        <v>5.8094999999999999</v>
      </c>
      <c r="F476" s="1">
        <v>150.02359999999999</v>
      </c>
      <c r="G476" s="1">
        <v>1007.0487000000001</v>
      </c>
    </row>
    <row r="477" spans="1:7" x14ac:dyDescent="0.3">
      <c r="A477">
        <v>475</v>
      </c>
      <c r="B477" s="1">
        <v>39.785200000000003</v>
      </c>
      <c r="C477" s="1">
        <v>39.785200000000003</v>
      </c>
      <c r="D477" s="1">
        <v>-2440.7476000000001</v>
      </c>
      <c r="E477" s="1">
        <v>5.5126999999999997</v>
      </c>
      <c r="F477" s="1">
        <v>167.24959999999999</v>
      </c>
      <c r="G477" s="1">
        <v>750.44560000000001</v>
      </c>
    </row>
    <row r="478" spans="1:7" x14ac:dyDescent="0.3">
      <c r="A478">
        <v>476</v>
      </c>
      <c r="B478" s="1">
        <v>39.869100000000003</v>
      </c>
      <c r="C478" s="1">
        <v>39.869100000000003</v>
      </c>
      <c r="D478" s="1">
        <v>-2414.6412999999998</v>
      </c>
      <c r="E478" s="1">
        <v>7.1592000000000002</v>
      </c>
      <c r="F478" s="1">
        <v>149.3826</v>
      </c>
      <c r="G478" s="1">
        <v>814.79930000000002</v>
      </c>
    </row>
    <row r="479" spans="1:7" x14ac:dyDescent="0.3">
      <c r="A479">
        <v>477</v>
      </c>
      <c r="B479" s="1">
        <v>39.9529</v>
      </c>
      <c r="C479" s="1">
        <v>39.9529</v>
      </c>
      <c r="D479" s="1">
        <v>-2405.5646000000002</v>
      </c>
      <c r="E479" s="1">
        <v>5.3216000000000001</v>
      </c>
      <c r="F479" s="1">
        <v>144.49780000000001</v>
      </c>
      <c r="G479" s="1">
        <v>1123.4503999999999</v>
      </c>
    </row>
    <row r="480" spans="1:7" x14ac:dyDescent="0.3">
      <c r="A480">
        <v>478</v>
      </c>
      <c r="B480" s="1">
        <v>40.036799999999999</v>
      </c>
      <c r="C480" s="1">
        <v>40.036799999999999</v>
      </c>
      <c r="D480" s="1">
        <v>-2449.3328000000001</v>
      </c>
      <c r="E480" s="1">
        <v>4.5307000000000004</v>
      </c>
      <c r="F480" s="1">
        <v>165.88929999999999</v>
      </c>
      <c r="G480" s="1">
        <v>716.16819999999996</v>
      </c>
    </row>
    <row r="481" spans="1:7" x14ac:dyDescent="0.3">
      <c r="A481">
        <v>479</v>
      </c>
      <c r="B481" s="1">
        <v>40.120600000000003</v>
      </c>
      <c r="C481" s="1">
        <v>40.120600000000003</v>
      </c>
      <c r="D481" s="1">
        <v>-2427.9497000000001</v>
      </c>
      <c r="E481" s="1">
        <v>4.4271000000000003</v>
      </c>
      <c r="F481" s="1">
        <v>153.9195</v>
      </c>
      <c r="G481" s="1">
        <v>944.95590000000004</v>
      </c>
    </row>
    <row r="482" spans="1:7" x14ac:dyDescent="0.3">
      <c r="A482">
        <v>480</v>
      </c>
      <c r="B482" s="1">
        <v>40.2044</v>
      </c>
      <c r="C482" s="1">
        <v>40.2044</v>
      </c>
      <c r="D482" s="1">
        <v>-2066.6570999999999</v>
      </c>
      <c r="E482" s="1">
        <v>7.3014999999999999</v>
      </c>
      <c r="F482" s="1">
        <v>223.22389999999999</v>
      </c>
      <c r="G482" s="1">
        <v>836.54369999999994</v>
      </c>
    </row>
    <row r="483" spans="1:7" x14ac:dyDescent="0.3">
      <c r="A483">
        <v>481</v>
      </c>
      <c r="B483" s="1">
        <v>40.2883</v>
      </c>
      <c r="C483" s="1">
        <v>40.2883</v>
      </c>
      <c r="D483" s="1">
        <v>-1658.1884</v>
      </c>
      <c r="E483" s="1">
        <v>7.0270000000000001</v>
      </c>
      <c r="F483" s="1">
        <v>242.8732</v>
      </c>
      <c r="G483" s="1">
        <v>689.29399999999998</v>
      </c>
    </row>
    <row r="484" spans="1:7" x14ac:dyDescent="0.3">
      <c r="A484">
        <v>482</v>
      </c>
      <c r="B484" s="1">
        <v>40.372100000000003</v>
      </c>
      <c r="C484" s="1">
        <v>40.372100000000003</v>
      </c>
      <c r="D484" s="1">
        <v>-1309.6315999999999</v>
      </c>
      <c r="E484" s="1">
        <v>6.3559999999999999</v>
      </c>
      <c r="F484" s="1">
        <v>184.28710000000001</v>
      </c>
      <c r="G484" s="1">
        <v>543.02170000000001</v>
      </c>
    </row>
    <row r="485" spans="1:7" x14ac:dyDescent="0.3">
      <c r="A485">
        <v>483</v>
      </c>
      <c r="B485" s="1">
        <v>40.456000000000003</v>
      </c>
      <c r="C485" s="1">
        <v>40.456000000000003</v>
      </c>
      <c r="D485" s="1">
        <v>-1105.7025000000001</v>
      </c>
      <c r="E485" s="1">
        <v>4.0799000000000003</v>
      </c>
      <c r="F485" s="1">
        <v>110.9379</v>
      </c>
      <c r="G485" s="1">
        <v>962.14829999999995</v>
      </c>
    </row>
    <row r="486" spans="1:7" x14ac:dyDescent="0.3">
      <c r="A486">
        <v>484</v>
      </c>
      <c r="B486" s="1">
        <v>40.5398</v>
      </c>
      <c r="C486" s="1">
        <v>40.5398</v>
      </c>
      <c r="D486" s="1">
        <v>-1030.9327000000001</v>
      </c>
      <c r="E486" s="1">
        <v>4.0799000000000003</v>
      </c>
      <c r="F486" s="1">
        <v>144.5249</v>
      </c>
      <c r="G486" s="1">
        <v>849.39490000000001</v>
      </c>
    </row>
    <row r="487" spans="1:7" x14ac:dyDescent="0.3">
      <c r="A487">
        <v>485</v>
      </c>
      <c r="B487" s="1">
        <v>40.623699999999999</v>
      </c>
      <c r="C487" s="1">
        <v>40.623699999999999</v>
      </c>
      <c r="D487" s="1">
        <v>-1016.162</v>
      </c>
      <c r="E487" s="1">
        <v>5.1773999999999996</v>
      </c>
      <c r="F487" s="1">
        <v>148.4409</v>
      </c>
      <c r="G487" s="1">
        <v>615.38329999999996</v>
      </c>
    </row>
    <row r="488" spans="1:7" x14ac:dyDescent="0.3">
      <c r="A488">
        <v>486</v>
      </c>
      <c r="B488" s="1">
        <v>40.707500000000003</v>
      </c>
      <c r="C488" s="1">
        <v>40.707500000000003</v>
      </c>
      <c r="D488" s="1">
        <v>-1056.2563</v>
      </c>
      <c r="E488" s="1">
        <v>4.6351000000000004</v>
      </c>
      <c r="F488" s="1">
        <v>154.8329</v>
      </c>
      <c r="G488" s="1">
        <v>707.31820000000005</v>
      </c>
    </row>
    <row r="489" spans="1:7" x14ac:dyDescent="0.3">
      <c r="A489">
        <v>487</v>
      </c>
      <c r="B489" s="1">
        <v>40.791400000000003</v>
      </c>
      <c r="C489" s="1">
        <v>40.791400000000003</v>
      </c>
      <c r="D489" s="1">
        <v>-1082.8726999999999</v>
      </c>
      <c r="E489" s="1">
        <v>5.2614999999999998</v>
      </c>
      <c r="F489" s="1">
        <v>141.45359999999999</v>
      </c>
      <c r="G489" s="1">
        <v>1124.038</v>
      </c>
    </row>
    <row r="490" spans="1:7" x14ac:dyDescent="0.3">
      <c r="A490">
        <v>488</v>
      </c>
      <c r="B490" s="1">
        <v>40.8752</v>
      </c>
      <c r="C490" s="1">
        <v>40.8752</v>
      </c>
      <c r="D490" s="1">
        <v>-1066.9840999999999</v>
      </c>
      <c r="E490" s="1">
        <v>4.2389000000000001</v>
      </c>
      <c r="F490" s="1">
        <v>142.86070000000001</v>
      </c>
      <c r="G490" s="1">
        <v>935.40099999999995</v>
      </c>
    </row>
    <row r="491" spans="1:7" x14ac:dyDescent="0.3">
      <c r="A491">
        <v>489</v>
      </c>
      <c r="B491" s="1">
        <v>40.959099999999999</v>
      </c>
      <c r="C491" s="1">
        <v>40.959099999999999</v>
      </c>
      <c r="D491" s="1">
        <v>-1052.9168999999999</v>
      </c>
      <c r="E491" s="1">
        <v>5.6295999999999999</v>
      </c>
      <c r="F491" s="1">
        <v>148.4562</v>
      </c>
      <c r="G491" s="1">
        <v>1321.6711</v>
      </c>
    </row>
    <row r="492" spans="1:7" x14ac:dyDescent="0.3">
      <c r="A492">
        <v>490</v>
      </c>
      <c r="B492" s="1">
        <v>41.042900000000003</v>
      </c>
      <c r="C492" s="1">
        <v>41.042900000000003</v>
      </c>
      <c r="D492" s="1">
        <v>-1023.9842</v>
      </c>
      <c r="E492" s="1">
        <v>5.0039999999999996</v>
      </c>
      <c r="F492" s="1">
        <v>119.3711</v>
      </c>
      <c r="G492" s="1">
        <v>975.97680000000003</v>
      </c>
    </row>
    <row r="493" spans="1:7" x14ac:dyDescent="0.3">
      <c r="A493">
        <v>491</v>
      </c>
      <c r="B493" s="1">
        <v>41.126800000000003</v>
      </c>
      <c r="C493" s="1">
        <v>41.126800000000003</v>
      </c>
      <c r="D493" s="1">
        <v>-1061.0634</v>
      </c>
      <c r="E493" s="1">
        <v>5.4999000000000002</v>
      </c>
      <c r="F493" s="1">
        <v>160.91800000000001</v>
      </c>
      <c r="G493" s="1">
        <v>601.7953</v>
      </c>
    </row>
    <row r="494" spans="1:7" x14ac:dyDescent="0.3">
      <c r="A494">
        <v>492</v>
      </c>
      <c r="B494" s="1">
        <v>41.210599999999999</v>
      </c>
      <c r="C494" s="1">
        <v>41.210599999999999</v>
      </c>
      <c r="D494" s="1">
        <v>-1057.8398999999999</v>
      </c>
      <c r="E494" s="1">
        <v>3.9146000000000001</v>
      </c>
      <c r="F494" s="1">
        <v>129.70930000000001</v>
      </c>
      <c r="G494" s="1">
        <v>956.42819999999995</v>
      </c>
    </row>
    <row r="495" spans="1:7" x14ac:dyDescent="0.3">
      <c r="A495">
        <v>493</v>
      </c>
      <c r="B495" s="1">
        <v>41.294499999999999</v>
      </c>
      <c r="C495" s="1">
        <v>41.294499999999999</v>
      </c>
      <c r="D495" s="1">
        <v>-1070.0223000000001</v>
      </c>
      <c r="E495" s="1">
        <v>4.6238999999999999</v>
      </c>
      <c r="F495" s="1">
        <v>152.98609999999999</v>
      </c>
      <c r="G495" s="1">
        <v>715.79579999999999</v>
      </c>
    </row>
    <row r="496" spans="1:7" x14ac:dyDescent="0.3">
      <c r="A496">
        <v>494</v>
      </c>
      <c r="B496" s="1">
        <v>41.378300000000003</v>
      </c>
      <c r="C496" s="1">
        <v>41.378300000000003</v>
      </c>
      <c r="D496" s="1">
        <v>-1096.7519</v>
      </c>
      <c r="E496" s="1">
        <v>4.7324000000000002</v>
      </c>
      <c r="F496" s="1">
        <v>138.1002</v>
      </c>
      <c r="G496" s="1">
        <v>809.0883</v>
      </c>
    </row>
    <row r="497" spans="1:7" x14ac:dyDescent="0.3">
      <c r="A497">
        <v>495</v>
      </c>
      <c r="B497" s="1">
        <v>41.4621</v>
      </c>
      <c r="C497" s="1">
        <v>41.4621</v>
      </c>
      <c r="D497" s="1">
        <v>-1086.4794999999999</v>
      </c>
      <c r="E497" s="1">
        <v>4.1394000000000002</v>
      </c>
      <c r="F497" s="1">
        <v>143.29169999999999</v>
      </c>
      <c r="G497" s="1">
        <v>912.42790000000002</v>
      </c>
    </row>
    <row r="498" spans="1:7" x14ac:dyDescent="0.3">
      <c r="A498">
        <v>496</v>
      </c>
      <c r="B498" s="1">
        <v>41.545999999999999</v>
      </c>
      <c r="C498" s="1">
        <v>41.545999999999999</v>
      </c>
      <c r="D498" s="1">
        <v>-1120.5491999999999</v>
      </c>
      <c r="E498" s="1">
        <v>4.4720000000000004</v>
      </c>
      <c r="F498" s="1">
        <v>155.48400000000001</v>
      </c>
      <c r="G498" s="1">
        <v>806.95540000000005</v>
      </c>
    </row>
    <row r="499" spans="1:7" x14ac:dyDescent="0.3">
      <c r="A499">
        <v>497</v>
      </c>
      <c r="B499" s="1">
        <v>41.629800000000003</v>
      </c>
      <c r="C499" s="1">
        <v>41.629800000000003</v>
      </c>
      <c r="D499" s="1">
        <v>-1052.3493000000001</v>
      </c>
      <c r="E499" s="1">
        <v>3.5768</v>
      </c>
      <c r="F499" s="1">
        <v>138.5864</v>
      </c>
      <c r="G499" s="1">
        <v>1416.5328999999999</v>
      </c>
    </row>
    <row r="500" spans="1:7" x14ac:dyDescent="0.3">
      <c r="A500">
        <v>498</v>
      </c>
      <c r="B500" s="1">
        <v>41.713700000000003</v>
      </c>
      <c r="C500" s="1">
        <v>41.713700000000003</v>
      </c>
      <c r="D500" s="1">
        <v>-1080.2864</v>
      </c>
      <c r="E500" s="1">
        <v>4.8757000000000001</v>
      </c>
      <c r="F500" s="1">
        <v>155.43170000000001</v>
      </c>
      <c r="G500" s="1">
        <v>997.24490000000003</v>
      </c>
    </row>
    <row r="501" spans="1:7" x14ac:dyDescent="0.3">
      <c r="A501">
        <v>499</v>
      </c>
      <c r="B501" s="1">
        <v>41.797499999999999</v>
      </c>
      <c r="C501" s="1">
        <v>41.797499999999999</v>
      </c>
      <c r="D501" s="1">
        <v>-1069.6155000000001</v>
      </c>
      <c r="E501" s="1">
        <v>4.2979000000000003</v>
      </c>
      <c r="F501" s="1">
        <v>159.47579999999999</v>
      </c>
      <c r="G501" s="1">
        <v>1017.4046</v>
      </c>
    </row>
    <row r="502" spans="1:7" x14ac:dyDescent="0.3">
      <c r="A502">
        <v>500</v>
      </c>
      <c r="B502" s="1">
        <v>41.881399999999999</v>
      </c>
      <c r="C502" s="1">
        <v>41.881399999999999</v>
      </c>
      <c r="D502" s="1">
        <v>-1061.5649000000001</v>
      </c>
      <c r="E502" s="1">
        <v>4.8787000000000003</v>
      </c>
      <c r="F502" s="1">
        <v>145.9522</v>
      </c>
      <c r="G502" s="1">
        <v>958.36689999999999</v>
      </c>
    </row>
    <row r="503" spans="1:7" x14ac:dyDescent="0.3">
      <c r="A503">
        <v>501</v>
      </c>
      <c r="B503" s="1">
        <v>41.965200000000003</v>
      </c>
      <c r="C503" s="1">
        <v>41.965200000000003</v>
      </c>
      <c r="D503" s="1">
        <v>-1057.6587</v>
      </c>
      <c r="E503" s="1">
        <v>4.4184999999999999</v>
      </c>
      <c r="F503" s="1">
        <v>135.98990000000001</v>
      </c>
      <c r="G503" s="1">
        <v>964.88959999999997</v>
      </c>
    </row>
    <row r="504" spans="1:7" x14ac:dyDescent="0.3">
      <c r="A504">
        <v>502</v>
      </c>
      <c r="B504" s="1">
        <v>42.049100000000003</v>
      </c>
      <c r="C504" s="1">
        <v>42.049100000000003</v>
      </c>
      <c r="D504" s="1">
        <v>-1084.0474999999999</v>
      </c>
      <c r="E504" s="1">
        <v>5.3737000000000004</v>
      </c>
      <c r="F504" s="1">
        <v>140.35239999999999</v>
      </c>
      <c r="G504" s="1">
        <v>765.36739999999998</v>
      </c>
    </row>
    <row r="505" spans="1:7" x14ac:dyDescent="0.3">
      <c r="A505">
        <v>503</v>
      </c>
      <c r="B505" s="1">
        <v>42.132899999999999</v>
      </c>
      <c r="C505" s="1">
        <v>42.132899999999999</v>
      </c>
      <c r="D505" s="1">
        <v>-1058.9929</v>
      </c>
      <c r="E505" s="1">
        <v>4.4071999999999996</v>
      </c>
      <c r="F505" s="1">
        <v>147.8914</v>
      </c>
      <c r="G505" s="1">
        <v>812.92219999999998</v>
      </c>
    </row>
    <row r="506" spans="1:7" x14ac:dyDescent="0.3">
      <c r="A506">
        <v>504</v>
      </c>
      <c r="B506" s="1">
        <v>42.216799999999999</v>
      </c>
      <c r="C506" s="1">
        <v>42.216799999999999</v>
      </c>
      <c r="D506" s="1">
        <v>-1080.2574999999999</v>
      </c>
      <c r="E506" s="1">
        <v>6.2709000000000001</v>
      </c>
      <c r="F506" s="1">
        <v>168.04310000000001</v>
      </c>
      <c r="G506" s="1">
        <v>564.71310000000005</v>
      </c>
    </row>
    <row r="507" spans="1:7" x14ac:dyDescent="0.3">
      <c r="A507">
        <v>505</v>
      </c>
      <c r="B507" s="1">
        <v>42.300600000000003</v>
      </c>
      <c r="C507" s="1">
        <v>42.300600000000003</v>
      </c>
      <c r="D507" s="1">
        <v>-1064.816</v>
      </c>
      <c r="E507" s="1">
        <v>5.6784999999999997</v>
      </c>
      <c r="F507" s="1">
        <v>147.4</v>
      </c>
      <c r="G507" s="1">
        <v>726.45659999999998</v>
      </c>
    </row>
    <row r="508" spans="1:7" x14ac:dyDescent="0.3">
      <c r="A508">
        <v>506</v>
      </c>
      <c r="B508" s="1">
        <v>42.384500000000003</v>
      </c>
      <c r="C508" s="1">
        <v>42.384500000000003</v>
      </c>
      <c r="D508" s="1">
        <v>-1106.047</v>
      </c>
      <c r="E508" s="1">
        <v>3.8115000000000001</v>
      </c>
      <c r="F508" s="1">
        <v>143.38239999999999</v>
      </c>
      <c r="G508" s="1">
        <v>1084.5028</v>
      </c>
    </row>
    <row r="509" spans="1:7" x14ac:dyDescent="0.3">
      <c r="A509">
        <v>507</v>
      </c>
      <c r="B509" s="1">
        <v>42.468299999999999</v>
      </c>
      <c r="C509" s="1">
        <v>42.468299999999999</v>
      </c>
      <c r="D509" s="1">
        <v>-1070.9127000000001</v>
      </c>
      <c r="E509" s="1">
        <v>3.8881999999999999</v>
      </c>
      <c r="F509" s="1">
        <v>132.07900000000001</v>
      </c>
      <c r="G509" s="1">
        <v>1043.8294000000001</v>
      </c>
    </row>
    <row r="510" spans="1:7" x14ac:dyDescent="0.3">
      <c r="A510">
        <v>508</v>
      </c>
      <c r="B510" s="1">
        <v>42.552199999999999</v>
      </c>
      <c r="C510" s="1">
        <v>42.552199999999999</v>
      </c>
      <c r="D510" s="1">
        <v>-1118.9480000000001</v>
      </c>
      <c r="E510" s="1">
        <v>5.5930999999999997</v>
      </c>
      <c r="F510" s="1">
        <v>171.3092</v>
      </c>
      <c r="G510" s="1">
        <v>615.89449999999999</v>
      </c>
    </row>
    <row r="511" spans="1:7" x14ac:dyDescent="0.3">
      <c r="A511">
        <v>509</v>
      </c>
      <c r="B511" s="1">
        <v>42.636000000000003</v>
      </c>
      <c r="C511" s="1">
        <v>42.636000000000003</v>
      </c>
      <c r="D511" s="1">
        <v>-1081.7938999999999</v>
      </c>
      <c r="E511" s="1">
        <v>4.7778</v>
      </c>
      <c r="F511" s="1">
        <v>152.38399999999999</v>
      </c>
      <c r="G511" s="1">
        <v>781.13580000000002</v>
      </c>
    </row>
    <row r="512" spans="1:7" x14ac:dyDescent="0.3">
      <c r="A512">
        <v>510</v>
      </c>
      <c r="B512" s="1">
        <v>42.719799999999999</v>
      </c>
      <c r="C512" s="1">
        <v>42.719799999999999</v>
      </c>
      <c r="D512" s="1">
        <v>-1106.0227</v>
      </c>
      <c r="E512" s="1">
        <v>4.6844999999999999</v>
      </c>
      <c r="F512" s="1">
        <v>126.602</v>
      </c>
      <c r="G512" s="1">
        <v>1098.2184</v>
      </c>
    </row>
    <row r="513" spans="1:7" x14ac:dyDescent="0.3">
      <c r="A513">
        <v>511</v>
      </c>
      <c r="B513" s="1">
        <v>42.803699999999999</v>
      </c>
      <c r="C513" s="1">
        <v>42.803699999999999</v>
      </c>
      <c r="D513" s="1">
        <v>-1079.6196</v>
      </c>
      <c r="E513" s="1">
        <v>5.1847000000000003</v>
      </c>
      <c r="F513" s="1">
        <v>161.94890000000001</v>
      </c>
      <c r="G513" s="1">
        <v>811.2559</v>
      </c>
    </row>
    <row r="514" spans="1:7" x14ac:dyDescent="0.3">
      <c r="A514">
        <v>512</v>
      </c>
      <c r="B514" s="1">
        <v>42.887500000000003</v>
      </c>
      <c r="C514" s="1">
        <v>42.887500000000003</v>
      </c>
      <c r="D514" s="1">
        <v>-1050.4289000000001</v>
      </c>
      <c r="E514" s="1">
        <v>4.8573000000000004</v>
      </c>
      <c r="F514" s="1">
        <v>135.50040000000001</v>
      </c>
      <c r="G514" s="1">
        <v>1204.2689</v>
      </c>
    </row>
    <row r="515" spans="1:7" x14ac:dyDescent="0.3">
      <c r="A515">
        <v>513</v>
      </c>
      <c r="B515" s="1">
        <v>42.971400000000003</v>
      </c>
      <c r="C515" s="1">
        <v>42.971400000000003</v>
      </c>
      <c r="D515" s="1">
        <v>-1081.1939</v>
      </c>
      <c r="E515" s="1">
        <v>5.5446999999999997</v>
      </c>
      <c r="F515" s="1">
        <v>147.07380000000001</v>
      </c>
      <c r="G515" s="1">
        <v>723.8297</v>
      </c>
    </row>
    <row r="516" spans="1:7" x14ac:dyDescent="0.3">
      <c r="A516">
        <v>514</v>
      </c>
      <c r="B516" s="1">
        <v>43.055199999999999</v>
      </c>
      <c r="C516" s="1">
        <v>43.055199999999999</v>
      </c>
      <c r="D516" s="1">
        <v>-1085.4394</v>
      </c>
      <c r="E516" s="1">
        <v>4.6746999999999996</v>
      </c>
      <c r="F516" s="1">
        <v>142.91820000000001</v>
      </c>
      <c r="G516" s="1">
        <v>897.84559999999999</v>
      </c>
    </row>
    <row r="517" spans="1:7" x14ac:dyDescent="0.3">
      <c r="A517">
        <v>515</v>
      </c>
      <c r="B517" s="1">
        <v>43.139099999999999</v>
      </c>
      <c r="C517" s="1">
        <v>43.139099999999999</v>
      </c>
      <c r="D517" s="1">
        <v>-1038.0089</v>
      </c>
      <c r="E517" s="1">
        <v>5.1066000000000003</v>
      </c>
      <c r="F517" s="1">
        <v>142.17449999999999</v>
      </c>
      <c r="G517" s="1">
        <v>778.40520000000004</v>
      </c>
    </row>
    <row r="518" spans="1:7" x14ac:dyDescent="0.3">
      <c r="A518">
        <v>516</v>
      </c>
      <c r="B518" s="1">
        <v>43.222900000000003</v>
      </c>
      <c r="C518" s="1">
        <v>43.222900000000003</v>
      </c>
      <c r="D518" s="1">
        <v>-1089.9657</v>
      </c>
      <c r="E518" s="1">
        <v>4.4711999999999996</v>
      </c>
      <c r="F518" s="1">
        <v>182.18809999999999</v>
      </c>
      <c r="G518" s="1">
        <v>837.20370000000003</v>
      </c>
    </row>
    <row r="519" spans="1:7" x14ac:dyDescent="0.3">
      <c r="A519">
        <v>517</v>
      </c>
      <c r="B519" s="1">
        <v>43.306800000000003</v>
      </c>
      <c r="C519" s="1">
        <v>43.306800000000003</v>
      </c>
      <c r="D519" s="1">
        <v>-1069.3871999999999</v>
      </c>
      <c r="E519" s="1">
        <v>4.7907999999999999</v>
      </c>
      <c r="F519" s="1">
        <v>150.58160000000001</v>
      </c>
      <c r="G519" s="1">
        <v>665.93560000000002</v>
      </c>
    </row>
    <row r="520" spans="1:7" x14ac:dyDescent="0.3">
      <c r="A520">
        <v>518</v>
      </c>
      <c r="B520" s="1">
        <v>43.390599999999999</v>
      </c>
      <c r="C520" s="1">
        <v>43.390599999999999</v>
      </c>
      <c r="D520" s="1">
        <v>-1068.5081</v>
      </c>
      <c r="E520" s="1">
        <v>4.8281000000000001</v>
      </c>
      <c r="F520" s="1">
        <v>132.59610000000001</v>
      </c>
      <c r="G520" s="1">
        <v>1019.2562</v>
      </c>
    </row>
    <row r="521" spans="1:7" x14ac:dyDescent="0.3">
      <c r="A521">
        <v>519</v>
      </c>
      <c r="B521" s="1">
        <v>43.474499999999999</v>
      </c>
      <c r="C521" s="1">
        <v>43.474499999999999</v>
      </c>
      <c r="D521" s="1">
        <v>-1077.8820000000001</v>
      </c>
      <c r="E521" s="1">
        <v>4.9659000000000004</v>
      </c>
      <c r="F521" s="1">
        <v>143.9152</v>
      </c>
      <c r="G521" s="1">
        <v>871.85360000000003</v>
      </c>
    </row>
    <row r="522" spans="1:7" x14ac:dyDescent="0.3">
      <c r="A522">
        <v>520</v>
      </c>
      <c r="B522" s="1">
        <v>43.558300000000003</v>
      </c>
      <c r="C522" s="1">
        <v>43.558300000000003</v>
      </c>
      <c r="D522" s="1">
        <v>-1069.9145000000001</v>
      </c>
      <c r="E522" s="1">
        <v>4.2842000000000002</v>
      </c>
      <c r="F522" s="1">
        <v>156.6336</v>
      </c>
      <c r="G522" s="1">
        <v>607.03030000000001</v>
      </c>
    </row>
    <row r="523" spans="1:7" x14ac:dyDescent="0.3">
      <c r="A523">
        <v>521</v>
      </c>
      <c r="B523" s="1">
        <v>43.642200000000003</v>
      </c>
      <c r="C523" s="1">
        <v>43.642200000000003</v>
      </c>
      <c r="D523" s="1">
        <v>-1048.3300999999999</v>
      </c>
      <c r="E523" s="1">
        <v>4.8483000000000001</v>
      </c>
      <c r="F523" s="1">
        <v>139.85339999999999</v>
      </c>
      <c r="G523" s="1">
        <v>863.63319999999999</v>
      </c>
    </row>
    <row r="524" spans="1:7" x14ac:dyDescent="0.3">
      <c r="A524">
        <v>522</v>
      </c>
      <c r="B524" s="1">
        <v>43.725999999999999</v>
      </c>
      <c r="C524" s="1">
        <v>43.725999999999999</v>
      </c>
      <c r="D524" s="1">
        <v>-1054.2505000000001</v>
      </c>
      <c r="E524" s="1">
        <v>4.5182000000000002</v>
      </c>
      <c r="F524" s="1">
        <v>133.90989999999999</v>
      </c>
      <c r="G524" s="1">
        <v>957.71939999999995</v>
      </c>
    </row>
    <row r="525" spans="1:7" x14ac:dyDescent="0.3">
      <c r="A525">
        <v>523</v>
      </c>
      <c r="B525" s="1">
        <v>43.809899999999999</v>
      </c>
      <c r="C525" s="1">
        <v>43.809899999999999</v>
      </c>
      <c r="D525" s="1">
        <v>-1040.6047000000001</v>
      </c>
      <c r="E525" s="1">
        <v>6.2347000000000001</v>
      </c>
      <c r="F525" s="1">
        <v>139.98689999999999</v>
      </c>
      <c r="G525" s="1">
        <v>749.57759999999996</v>
      </c>
    </row>
    <row r="526" spans="1:7" x14ac:dyDescent="0.3">
      <c r="A526">
        <v>524</v>
      </c>
      <c r="B526" s="1">
        <v>43.893700000000003</v>
      </c>
      <c r="C526" s="1">
        <v>43.893700000000003</v>
      </c>
      <c r="D526" s="1">
        <v>-1040.6676</v>
      </c>
      <c r="E526" s="1">
        <v>4.9828999999999999</v>
      </c>
      <c r="F526" s="1">
        <v>152.45359999999999</v>
      </c>
      <c r="G526" s="1">
        <v>906.4221</v>
      </c>
    </row>
    <row r="527" spans="1:7" x14ac:dyDescent="0.3">
      <c r="A527">
        <v>525</v>
      </c>
      <c r="B527" s="1">
        <v>43.977499999999999</v>
      </c>
      <c r="C527" s="1">
        <v>43.977499999999999</v>
      </c>
      <c r="D527" s="1">
        <v>-1053.8948</v>
      </c>
      <c r="E527" s="1">
        <v>4.9268000000000001</v>
      </c>
      <c r="F527" s="1">
        <v>152.3546</v>
      </c>
      <c r="G527" s="1">
        <v>1090.3894</v>
      </c>
    </row>
    <row r="528" spans="1:7" x14ac:dyDescent="0.3">
      <c r="A528">
        <v>526</v>
      </c>
      <c r="B528" s="1">
        <v>44.061399999999999</v>
      </c>
      <c r="C528" s="1">
        <v>44.061399999999999</v>
      </c>
      <c r="D528" s="1">
        <v>-1034.1573000000001</v>
      </c>
      <c r="E528" s="1">
        <v>6.1628999999999996</v>
      </c>
      <c r="F528" s="1">
        <v>132.3819</v>
      </c>
      <c r="G528" s="1">
        <v>963.93470000000002</v>
      </c>
    </row>
    <row r="529" spans="1:7" x14ac:dyDescent="0.3">
      <c r="A529">
        <v>527</v>
      </c>
      <c r="B529" s="1">
        <v>44.145200000000003</v>
      </c>
      <c r="C529" s="1">
        <v>44.145200000000003</v>
      </c>
      <c r="D529" s="1">
        <v>-1075.5827999999999</v>
      </c>
      <c r="E529" s="1">
        <v>4.6346999999999996</v>
      </c>
      <c r="F529" s="1">
        <v>144.8313</v>
      </c>
      <c r="G529" s="1">
        <v>971.73699999999997</v>
      </c>
    </row>
    <row r="530" spans="1:7" x14ac:dyDescent="0.3">
      <c r="A530">
        <v>528</v>
      </c>
      <c r="B530" s="1">
        <v>44.229100000000003</v>
      </c>
      <c r="C530" s="1">
        <v>44.229100000000003</v>
      </c>
      <c r="D530" s="1">
        <v>-1107.6945000000001</v>
      </c>
      <c r="E530" s="1">
        <v>4.0625999999999998</v>
      </c>
      <c r="F530" s="1">
        <v>139.2355</v>
      </c>
      <c r="G530" s="1">
        <v>775.95960000000002</v>
      </c>
    </row>
    <row r="531" spans="1:7" x14ac:dyDescent="0.3">
      <c r="A531">
        <v>529</v>
      </c>
      <c r="B531" s="1">
        <v>44.312899999999999</v>
      </c>
      <c r="C531" s="1">
        <v>44.312899999999999</v>
      </c>
      <c r="D531" s="1">
        <v>-1073.3903</v>
      </c>
      <c r="E531" s="1">
        <v>4.7469000000000001</v>
      </c>
      <c r="F531" s="1">
        <v>144.12819999999999</v>
      </c>
      <c r="G531" s="1">
        <v>830.48659999999995</v>
      </c>
    </row>
    <row r="532" spans="1:7" x14ac:dyDescent="0.3">
      <c r="A532">
        <v>530</v>
      </c>
      <c r="B532" s="1">
        <v>44.396799999999999</v>
      </c>
      <c r="C532" s="1">
        <v>44.396799999999999</v>
      </c>
      <c r="D532" s="1">
        <v>-1032.5114000000001</v>
      </c>
      <c r="E532" s="1">
        <v>3.9005999999999998</v>
      </c>
      <c r="F532" s="1">
        <v>147.024</v>
      </c>
      <c r="G532" s="1">
        <v>1054.9945</v>
      </c>
    </row>
    <row r="533" spans="1:7" x14ac:dyDescent="0.3">
      <c r="A533">
        <v>531</v>
      </c>
      <c r="B533" s="1">
        <v>44.480600000000003</v>
      </c>
      <c r="C533" s="1">
        <v>44.480600000000003</v>
      </c>
      <c r="D533" s="1">
        <v>-1069.0065</v>
      </c>
      <c r="E533" s="1">
        <v>5.5026000000000002</v>
      </c>
      <c r="F533" s="1">
        <v>154.7225</v>
      </c>
      <c r="G533" s="1">
        <v>935.02829999999994</v>
      </c>
    </row>
    <row r="534" spans="1:7" x14ac:dyDescent="0.3">
      <c r="A534">
        <v>532</v>
      </c>
      <c r="B534" s="1">
        <v>44.564500000000002</v>
      </c>
      <c r="C534" s="1">
        <v>44.564500000000002</v>
      </c>
      <c r="D534" s="1">
        <v>-1040.3919000000001</v>
      </c>
      <c r="E534" s="1">
        <v>7.0189000000000004</v>
      </c>
      <c r="F534" s="1">
        <v>171.8597</v>
      </c>
      <c r="G534" s="1">
        <v>569.5557</v>
      </c>
    </row>
    <row r="535" spans="1:7" x14ac:dyDescent="0.3">
      <c r="A535">
        <v>533</v>
      </c>
      <c r="B535" s="1">
        <v>44.648299999999999</v>
      </c>
      <c r="C535" s="1">
        <v>44.648299999999999</v>
      </c>
      <c r="D535" s="1">
        <v>-1053.0659000000001</v>
      </c>
      <c r="E535" s="1">
        <v>5.234</v>
      </c>
      <c r="F535" s="1">
        <v>157.14949999999999</v>
      </c>
      <c r="G535" s="1">
        <v>936.41650000000004</v>
      </c>
    </row>
    <row r="536" spans="1:7" x14ac:dyDescent="0.3">
      <c r="A536">
        <v>534</v>
      </c>
      <c r="B536" s="1">
        <v>44.732199999999999</v>
      </c>
      <c r="C536" s="1">
        <v>44.732199999999999</v>
      </c>
      <c r="D536" s="1">
        <v>-1022.8117</v>
      </c>
      <c r="E536" s="1">
        <v>5.9725999999999999</v>
      </c>
      <c r="F536" s="1">
        <v>153.64169999999999</v>
      </c>
      <c r="G536" s="1">
        <v>668.9529</v>
      </c>
    </row>
    <row r="537" spans="1:7" x14ac:dyDescent="0.3">
      <c r="A537">
        <v>535</v>
      </c>
      <c r="B537" s="1">
        <v>44.816000000000003</v>
      </c>
      <c r="C537" s="1">
        <v>44.816000000000003</v>
      </c>
      <c r="D537" s="1">
        <v>-1108.3051</v>
      </c>
      <c r="E537" s="1">
        <v>6.0190999999999999</v>
      </c>
      <c r="F537" s="1">
        <v>142.55109999999999</v>
      </c>
      <c r="G537" s="1">
        <v>1198.0799</v>
      </c>
    </row>
    <row r="538" spans="1:7" x14ac:dyDescent="0.3">
      <c r="A538">
        <v>536</v>
      </c>
      <c r="B538" s="1">
        <v>44.899900000000002</v>
      </c>
      <c r="C538" s="1">
        <v>44.899900000000002</v>
      </c>
      <c r="D538" s="1">
        <v>-1100.6377</v>
      </c>
      <c r="E538" s="1">
        <v>5.6135000000000002</v>
      </c>
      <c r="F538" s="1">
        <v>160.11609999999999</v>
      </c>
      <c r="G538" s="1">
        <v>896.87509999999997</v>
      </c>
    </row>
    <row r="539" spans="1:7" x14ac:dyDescent="0.3">
      <c r="A539">
        <v>537</v>
      </c>
      <c r="B539" s="1">
        <v>44.983699999999999</v>
      </c>
      <c r="C539" s="1">
        <v>44.983699999999999</v>
      </c>
      <c r="D539" s="1">
        <v>-1084.8098</v>
      </c>
      <c r="E539" s="1">
        <v>5.4866999999999999</v>
      </c>
      <c r="F539" s="1">
        <v>134.3073</v>
      </c>
      <c r="G539" s="1">
        <v>764.39660000000003</v>
      </c>
    </row>
    <row r="540" spans="1:7" x14ac:dyDescent="0.3">
      <c r="A540">
        <v>538</v>
      </c>
      <c r="B540" s="1">
        <v>45.067500000000003</v>
      </c>
      <c r="C540" s="1">
        <v>45.067500000000003</v>
      </c>
      <c r="D540" s="1">
        <v>-1065.3273999999999</v>
      </c>
      <c r="E540" s="1">
        <v>5.1882999999999999</v>
      </c>
      <c r="F540" s="1">
        <v>153.57050000000001</v>
      </c>
      <c r="G540" s="1">
        <v>728.78830000000005</v>
      </c>
    </row>
    <row r="541" spans="1:7" x14ac:dyDescent="0.3">
      <c r="A541">
        <v>539</v>
      </c>
      <c r="B541" s="1">
        <v>45.151400000000002</v>
      </c>
      <c r="C541" s="1">
        <v>45.151400000000002</v>
      </c>
      <c r="D541" s="1">
        <v>-1059.1370999999999</v>
      </c>
      <c r="E541" s="1">
        <v>7.9198000000000004</v>
      </c>
      <c r="F541" s="1">
        <v>142.20140000000001</v>
      </c>
      <c r="G541" s="1">
        <v>1054.9272000000001</v>
      </c>
    </row>
    <row r="542" spans="1:7" x14ac:dyDescent="0.3">
      <c r="A542">
        <v>540</v>
      </c>
      <c r="B542" s="1">
        <v>45.235199999999999</v>
      </c>
      <c r="C542" s="1">
        <v>45.235199999999999</v>
      </c>
      <c r="D542" s="1">
        <v>-1105.009</v>
      </c>
      <c r="E542" s="1">
        <v>7.9302000000000001</v>
      </c>
      <c r="F542" s="1">
        <v>162.14760000000001</v>
      </c>
      <c r="G542" s="1">
        <v>731.35339999999997</v>
      </c>
    </row>
    <row r="543" spans="1:7" x14ac:dyDescent="0.3">
      <c r="A543">
        <v>541</v>
      </c>
      <c r="B543" s="1">
        <v>45.319099999999999</v>
      </c>
      <c r="C543" s="1">
        <v>45.319099999999999</v>
      </c>
      <c r="D543" s="1">
        <v>-670.38869999999997</v>
      </c>
      <c r="E543" s="1">
        <v>6.2847</v>
      </c>
      <c r="F543" s="1">
        <v>244.1121</v>
      </c>
      <c r="G543" s="1">
        <v>871.36919999999998</v>
      </c>
    </row>
    <row r="544" spans="1:7" x14ac:dyDescent="0.3">
      <c r="A544">
        <v>542</v>
      </c>
      <c r="B544" s="1">
        <v>45.402900000000002</v>
      </c>
      <c r="C544" s="1">
        <v>45.402900000000002</v>
      </c>
      <c r="D544" s="1">
        <v>-183.08799999999999</v>
      </c>
      <c r="E544" s="1">
        <v>7.1642000000000001</v>
      </c>
      <c r="F544" s="1">
        <v>264.58780000000002</v>
      </c>
      <c r="G544" s="1">
        <v>691.7921</v>
      </c>
    </row>
    <row r="545" spans="1:7" x14ac:dyDescent="0.3">
      <c r="A545">
        <v>543</v>
      </c>
      <c r="B545" s="1">
        <v>45.486800000000002</v>
      </c>
      <c r="C545" s="1">
        <v>45.486800000000002</v>
      </c>
      <c r="D545" s="1" t="s">
        <v>76</v>
      </c>
      <c r="E545" s="1">
        <v>5.7371999999999996</v>
      </c>
      <c r="F545" s="1">
        <v>205.68719999999999</v>
      </c>
      <c r="G545" s="1">
        <v>815.10640000000001</v>
      </c>
    </row>
    <row r="546" spans="1:7" x14ac:dyDescent="0.3">
      <c r="A546">
        <v>544</v>
      </c>
      <c r="B546" s="1">
        <v>45.570599999999999</v>
      </c>
      <c r="C546" s="1">
        <v>45.570599999999999</v>
      </c>
      <c r="D546" s="1" t="s">
        <v>77</v>
      </c>
      <c r="E546" s="1">
        <v>4.4714999999999998</v>
      </c>
      <c r="F546" s="1">
        <v>163.46719999999999</v>
      </c>
      <c r="G546" s="1">
        <v>888.02049999999997</v>
      </c>
    </row>
    <row r="547" spans="1:7" x14ac:dyDescent="0.3">
      <c r="A547">
        <v>545</v>
      </c>
      <c r="B547" s="1">
        <v>45.654499999999999</v>
      </c>
      <c r="C547" s="1">
        <v>45.654499999999999</v>
      </c>
      <c r="D547" s="1" t="s">
        <v>78</v>
      </c>
      <c r="E547" s="1">
        <v>4.1718000000000002</v>
      </c>
      <c r="F547" s="1">
        <v>124.4358</v>
      </c>
      <c r="G547" s="1">
        <v>1011.8146</v>
      </c>
    </row>
    <row r="548" spans="1:7" x14ac:dyDescent="0.3">
      <c r="A548">
        <v>546</v>
      </c>
      <c r="B548" s="1">
        <v>45.738300000000002</v>
      </c>
      <c r="C548" s="1">
        <v>45.738300000000002</v>
      </c>
      <c r="D548" s="1" t="s">
        <v>79</v>
      </c>
      <c r="E548" s="1">
        <v>5.0457999999999998</v>
      </c>
      <c r="F548" s="1">
        <v>148.56100000000001</v>
      </c>
      <c r="G548" s="1">
        <v>737.09029999999996</v>
      </c>
    </row>
    <row r="549" spans="1:7" x14ac:dyDescent="0.3">
      <c r="A549">
        <v>547</v>
      </c>
      <c r="B549" s="1">
        <v>45.822200000000002</v>
      </c>
      <c r="C549" s="1">
        <v>45.822200000000002</v>
      </c>
      <c r="D549" s="1" t="s">
        <v>80</v>
      </c>
      <c r="E549" s="1">
        <v>3.887</v>
      </c>
      <c r="F549" s="1">
        <v>153.61699999999999</v>
      </c>
      <c r="G549" s="1">
        <v>974.49099999999999</v>
      </c>
    </row>
    <row r="550" spans="1:7" x14ac:dyDescent="0.3">
      <c r="A550">
        <v>548</v>
      </c>
      <c r="B550" s="1">
        <v>45.905999999999999</v>
      </c>
      <c r="C550" s="1">
        <v>45.905999999999999</v>
      </c>
      <c r="D550" s="1" t="s">
        <v>81</v>
      </c>
      <c r="E550" s="1">
        <v>5.3075000000000001</v>
      </c>
      <c r="F550" s="1">
        <v>176.9753</v>
      </c>
      <c r="G550" s="1">
        <v>631.17160000000001</v>
      </c>
    </row>
    <row r="551" spans="1:7" x14ac:dyDescent="0.3">
      <c r="A551">
        <v>549</v>
      </c>
      <c r="B551" s="1">
        <v>45.989899999999999</v>
      </c>
      <c r="C551" s="1">
        <v>45.989899999999999</v>
      </c>
      <c r="D551" s="1" t="s">
        <v>82</v>
      </c>
      <c r="E551" s="1">
        <v>6.4377000000000004</v>
      </c>
      <c r="F551" s="1">
        <v>173.53370000000001</v>
      </c>
      <c r="G551" s="1">
        <v>892.44650000000001</v>
      </c>
    </row>
    <row r="552" spans="1:7" x14ac:dyDescent="0.3">
      <c r="A552">
        <v>550</v>
      </c>
      <c r="B552" s="1">
        <v>46.073700000000002</v>
      </c>
      <c r="C552" s="1">
        <v>46.073700000000002</v>
      </c>
      <c r="D552" s="1" t="s">
        <v>83</v>
      </c>
      <c r="E552" s="1">
        <v>4.5339999999999998</v>
      </c>
      <c r="F552" s="1">
        <v>161.0076</v>
      </c>
      <c r="G552" s="1">
        <v>644.97670000000005</v>
      </c>
    </row>
    <row r="553" spans="1:7" x14ac:dyDescent="0.3">
      <c r="A553">
        <v>551</v>
      </c>
      <c r="B553" s="1">
        <v>46.157600000000002</v>
      </c>
      <c r="C553" s="1">
        <v>46.157600000000002</v>
      </c>
      <c r="D553" s="1" t="s">
        <v>84</v>
      </c>
      <c r="E553" s="1">
        <v>4.8894000000000002</v>
      </c>
      <c r="F553" s="1">
        <v>180.874</v>
      </c>
      <c r="G553" s="1">
        <v>601.34479999999996</v>
      </c>
    </row>
    <row r="554" spans="1:7" x14ac:dyDescent="0.3">
      <c r="A554">
        <v>552</v>
      </c>
      <c r="B554" s="1">
        <v>46.241399999999999</v>
      </c>
      <c r="C554" s="1">
        <v>46.241399999999999</v>
      </c>
      <c r="D554" s="1" t="s">
        <v>85</v>
      </c>
      <c r="E554" s="1">
        <v>5.8728999999999996</v>
      </c>
      <c r="F554" s="1">
        <v>152.51609999999999</v>
      </c>
      <c r="G554" s="1">
        <v>859.82410000000004</v>
      </c>
    </row>
    <row r="555" spans="1:7" x14ac:dyDescent="0.3">
      <c r="A555">
        <v>553</v>
      </c>
      <c r="B555" s="1">
        <v>46.325200000000002</v>
      </c>
      <c r="C555" s="1">
        <v>46.325200000000002</v>
      </c>
      <c r="D555" s="1" t="s">
        <v>86</v>
      </c>
      <c r="E555" s="1">
        <v>4.2843999999999998</v>
      </c>
      <c r="F555" s="1">
        <v>160.46469999999999</v>
      </c>
      <c r="G555" s="1">
        <v>1041.1275000000001</v>
      </c>
    </row>
    <row r="556" spans="1:7" x14ac:dyDescent="0.3">
      <c r="A556">
        <v>554</v>
      </c>
      <c r="B556" s="1">
        <v>46.409100000000002</v>
      </c>
      <c r="C556" s="1">
        <v>46.409100000000002</v>
      </c>
      <c r="D556" s="1" t="s">
        <v>87</v>
      </c>
      <c r="E556" s="1">
        <v>5.0431999999999997</v>
      </c>
      <c r="F556" s="1">
        <v>148.74809999999999</v>
      </c>
      <c r="G556" s="1">
        <v>865.04499999999996</v>
      </c>
    </row>
    <row r="557" spans="1:7" x14ac:dyDescent="0.3">
      <c r="A557">
        <v>555</v>
      </c>
      <c r="B557" s="1">
        <v>46.492899999999999</v>
      </c>
      <c r="C557" s="1">
        <v>46.492899999999999</v>
      </c>
      <c r="D557" s="1" t="s">
        <v>88</v>
      </c>
      <c r="E557" s="1">
        <v>6.4324000000000003</v>
      </c>
      <c r="F557" s="1">
        <v>155.68680000000001</v>
      </c>
      <c r="G557" s="1">
        <v>646.28279999999995</v>
      </c>
    </row>
    <row r="558" spans="1:7" x14ac:dyDescent="0.3">
      <c r="A558">
        <v>556</v>
      </c>
      <c r="B558" s="1">
        <v>46.576799999999999</v>
      </c>
      <c r="C558" s="1">
        <v>46.576799999999999</v>
      </c>
      <c r="D558" s="1" t="s">
        <v>89</v>
      </c>
      <c r="E558" s="1">
        <v>4.0079000000000002</v>
      </c>
      <c r="F558" s="1">
        <v>154.02709999999999</v>
      </c>
      <c r="G558" s="1">
        <v>1016.3155</v>
      </c>
    </row>
    <row r="559" spans="1:7" x14ac:dyDescent="0.3">
      <c r="A559">
        <v>557</v>
      </c>
      <c r="B559" s="1">
        <v>46.660600000000002</v>
      </c>
      <c r="C559" s="1">
        <v>46.660600000000002</v>
      </c>
      <c r="D559" s="1" t="s">
        <v>90</v>
      </c>
      <c r="E559" s="1">
        <v>4.9272</v>
      </c>
      <c r="F559" s="1">
        <v>169.59620000000001</v>
      </c>
      <c r="G559" s="1">
        <v>614.9855</v>
      </c>
    </row>
    <row r="560" spans="1:7" x14ac:dyDescent="0.3">
      <c r="A560">
        <v>558</v>
      </c>
      <c r="B560" s="1">
        <v>46.744500000000002</v>
      </c>
      <c r="C560" s="1">
        <v>46.744500000000002</v>
      </c>
      <c r="D560" s="1" t="s">
        <v>91</v>
      </c>
      <c r="E560" s="1">
        <v>4.3075000000000001</v>
      </c>
      <c r="F560" s="1">
        <v>160.34710000000001</v>
      </c>
      <c r="G560" s="1">
        <v>996.24680000000001</v>
      </c>
    </row>
    <row r="561" spans="1:7" x14ac:dyDescent="0.3">
      <c r="A561">
        <v>559</v>
      </c>
      <c r="B561" s="1">
        <v>46.828299999999999</v>
      </c>
      <c r="C561" s="1">
        <v>46.828299999999999</v>
      </c>
      <c r="D561" s="1" t="s">
        <v>92</v>
      </c>
      <c r="E561" s="1">
        <v>4.3620999999999999</v>
      </c>
      <c r="F561" s="1">
        <v>114.51739999999999</v>
      </c>
      <c r="G561" s="1">
        <v>1104.5942</v>
      </c>
    </row>
    <row r="562" spans="1:7" x14ac:dyDescent="0.3">
      <c r="A562">
        <v>560</v>
      </c>
      <c r="B562" s="1">
        <v>46.912199999999999</v>
      </c>
      <c r="C562" s="1">
        <v>46.912199999999999</v>
      </c>
      <c r="D562" s="1" t="s">
        <v>93</v>
      </c>
      <c r="E562" s="1">
        <v>5.0838000000000001</v>
      </c>
      <c r="F562" s="1">
        <v>147.85939999999999</v>
      </c>
      <c r="G562" s="1">
        <v>1067.1617000000001</v>
      </c>
    </row>
    <row r="563" spans="1:7" x14ac:dyDescent="0.3">
      <c r="A563">
        <v>561</v>
      </c>
      <c r="B563" s="1">
        <v>46.996000000000002</v>
      </c>
      <c r="C563" s="1">
        <v>46.996000000000002</v>
      </c>
      <c r="D563" s="1" t="s">
        <v>94</v>
      </c>
      <c r="E563" s="1">
        <v>4.5439999999999996</v>
      </c>
      <c r="F563" s="1">
        <v>133.36709999999999</v>
      </c>
      <c r="G563" s="1">
        <v>1036.1001000000001</v>
      </c>
    </row>
    <row r="564" spans="1:7" x14ac:dyDescent="0.3">
      <c r="A564">
        <v>562</v>
      </c>
      <c r="B564" s="1">
        <v>47.079900000000002</v>
      </c>
      <c r="C564" s="1">
        <v>47.079900000000002</v>
      </c>
      <c r="D564" s="1" t="s">
        <v>95</v>
      </c>
      <c r="E564" s="1">
        <v>5.3422999999999998</v>
      </c>
      <c r="F564" s="1">
        <v>164.51329999999999</v>
      </c>
      <c r="G564" s="1">
        <v>720.6377</v>
      </c>
    </row>
    <row r="565" spans="1:7" x14ac:dyDescent="0.3">
      <c r="A565">
        <v>563</v>
      </c>
      <c r="B565" s="1">
        <v>47.163699999999999</v>
      </c>
      <c r="C565" s="1">
        <v>47.163699999999999</v>
      </c>
      <c r="D565" s="1" t="s">
        <v>96</v>
      </c>
      <c r="E565" s="1">
        <v>6.5579999999999998</v>
      </c>
      <c r="F565" s="1">
        <v>175.00649999999999</v>
      </c>
      <c r="G565" s="1">
        <v>482.87310000000002</v>
      </c>
    </row>
    <row r="566" spans="1:7" x14ac:dyDescent="0.3">
      <c r="A566">
        <v>564</v>
      </c>
      <c r="B566" s="1">
        <v>47.247599999999998</v>
      </c>
      <c r="C566" s="1">
        <v>47.247599999999998</v>
      </c>
      <c r="D566" s="1" t="s">
        <v>97</v>
      </c>
      <c r="E566" s="1">
        <v>5.1029999999999998</v>
      </c>
      <c r="F566" s="1">
        <v>149.17930000000001</v>
      </c>
      <c r="G566" s="1">
        <v>930.01160000000004</v>
      </c>
    </row>
    <row r="567" spans="1:7" x14ac:dyDescent="0.3">
      <c r="A567">
        <v>565</v>
      </c>
      <c r="B567" s="1">
        <v>47.331400000000002</v>
      </c>
      <c r="C567" s="1">
        <v>47.331400000000002</v>
      </c>
      <c r="D567" s="1" t="s">
        <v>98</v>
      </c>
      <c r="E567" s="1">
        <v>4.0636999999999999</v>
      </c>
      <c r="F567" s="1">
        <v>148.95230000000001</v>
      </c>
      <c r="G567" s="1">
        <v>924.48220000000003</v>
      </c>
    </row>
    <row r="568" spans="1:7" x14ac:dyDescent="0.3">
      <c r="A568">
        <v>566</v>
      </c>
      <c r="B568" s="1">
        <v>47.415300000000002</v>
      </c>
      <c r="C568" s="1">
        <v>47.415300000000002</v>
      </c>
      <c r="D568" s="1" t="s">
        <v>99</v>
      </c>
      <c r="E568" s="1">
        <v>4.3072999999999997</v>
      </c>
      <c r="F568" s="1">
        <v>151.12139999999999</v>
      </c>
      <c r="G568" s="1">
        <v>1023.3071</v>
      </c>
    </row>
    <row r="569" spans="1:7" x14ac:dyDescent="0.3">
      <c r="A569">
        <v>567</v>
      </c>
      <c r="B569" s="1">
        <v>47.499099999999999</v>
      </c>
      <c r="C569" s="1">
        <v>47.499099999999999</v>
      </c>
      <c r="D569" s="1" t="s">
        <v>100</v>
      </c>
      <c r="E569" s="1">
        <v>5.8585000000000003</v>
      </c>
      <c r="F569" s="1">
        <v>163.90170000000001</v>
      </c>
      <c r="G569" s="1">
        <v>745.92560000000003</v>
      </c>
    </row>
    <row r="570" spans="1:7" x14ac:dyDescent="0.3">
      <c r="A570">
        <v>568</v>
      </c>
      <c r="B570" s="1">
        <v>47.582900000000002</v>
      </c>
      <c r="C570" s="1">
        <v>47.582900000000002</v>
      </c>
      <c r="D570" s="1" t="s">
        <v>101</v>
      </c>
      <c r="E570" s="1">
        <v>6.0160999999999998</v>
      </c>
      <c r="F570" s="1">
        <v>135.9956</v>
      </c>
      <c r="G570" s="1">
        <v>914.51350000000002</v>
      </c>
    </row>
    <row r="571" spans="1:7" x14ac:dyDescent="0.3">
      <c r="A571">
        <v>569</v>
      </c>
      <c r="B571" s="1">
        <v>47.666800000000002</v>
      </c>
      <c r="C571" s="1">
        <v>47.666800000000002</v>
      </c>
      <c r="D571" s="1" t="s">
        <v>102</v>
      </c>
      <c r="E571" s="1">
        <v>7.4785000000000004</v>
      </c>
      <c r="F571" s="1">
        <v>190.62450000000001</v>
      </c>
      <c r="G571" s="1">
        <v>537.35709999999995</v>
      </c>
    </row>
    <row r="572" spans="1:7" x14ac:dyDescent="0.3">
      <c r="A572">
        <v>570</v>
      </c>
      <c r="B572" s="1">
        <v>47.750599999999999</v>
      </c>
      <c r="C572" s="1">
        <v>47.750599999999999</v>
      </c>
      <c r="D572" s="1" t="s">
        <v>103</v>
      </c>
      <c r="E572" s="1">
        <v>5.2180999999999997</v>
      </c>
      <c r="F572" s="1">
        <v>171.7843</v>
      </c>
      <c r="G572" s="1">
        <v>980.12720000000002</v>
      </c>
    </row>
    <row r="573" spans="1:7" x14ac:dyDescent="0.3">
      <c r="A573">
        <v>571</v>
      </c>
      <c r="B573" s="1">
        <v>47.834499999999998</v>
      </c>
      <c r="C573" s="1">
        <v>47.834499999999998</v>
      </c>
      <c r="D573" s="1" t="s">
        <v>104</v>
      </c>
      <c r="E573" s="1">
        <v>4.6201999999999996</v>
      </c>
      <c r="F573" s="1">
        <v>157.2319</v>
      </c>
      <c r="G573" s="1">
        <v>840.98990000000003</v>
      </c>
    </row>
    <row r="574" spans="1:7" x14ac:dyDescent="0.3">
      <c r="A574">
        <v>572</v>
      </c>
      <c r="B574" s="1">
        <v>47.918300000000002</v>
      </c>
      <c r="C574" s="1">
        <v>47.918300000000002</v>
      </c>
      <c r="D574" s="1" t="s">
        <v>105</v>
      </c>
      <c r="E574" s="1">
        <v>5.0689000000000002</v>
      </c>
      <c r="F574" s="1">
        <v>152.64869999999999</v>
      </c>
      <c r="G574" s="1">
        <v>969.44730000000004</v>
      </c>
    </row>
    <row r="575" spans="1:7" x14ac:dyDescent="0.3">
      <c r="A575">
        <v>573</v>
      </c>
      <c r="B575" s="1">
        <v>48.002200000000002</v>
      </c>
      <c r="C575" s="1">
        <v>48.002200000000002</v>
      </c>
      <c r="D575" s="1" t="s">
        <v>106</v>
      </c>
      <c r="E575" s="1">
        <v>4.4123000000000001</v>
      </c>
      <c r="F575" s="1">
        <v>177.73840000000001</v>
      </c>
      <c r="G575" s="1">
        <v>1342.7429999999999</v>
      </c>
    </row>
    <row r="576" spans="1:7" x14ac:dyDescent="0.3">
      <c r="A576">
        <v>574</v>
      </c>
      <c r="B576" s="1">
        <v>48.085999999999999</v>
      </c>
      <c r="C576" s="1">
        <v>48.085999999999999</v>
      </c>
      <c r="D576" s="1" t="s">
        <v>107</v>
      </c>
      <c r="E576" s="1">
        <v>4.3864999999999998</v>
      </c>
      <c r="F576" s="1">
        <v>151.48509999999999</v>
      </c>
      <c r="G576" s="1">
        <v>864.83029999999997</v>
      </c>
    </row>
    <row r="577" spans="1:7" x14ac:dyDescent="0.3">
      <c r="A577">
        <v>575</v>
      </c>
      <c r="B577" s="1">
        <v>48.169899999999998</v>
      </c>
      <c r="C577" s="1">
        <v>48.169899999999998</v>
      </c>
      <c r="D577" s="1" t="s">
        <v>108</v>
      </c>
      <c r="E577" s="1">
        <v>6.1361999999999997</v>
      </c>
      <c r="F577" s="1">
        <v>153.92150000000001</v>
      </c>
      <c r="G577" s="1">
        <v>664.06979999999999</v>
      </c>
    </row>
    <row r="578" spans="1:7" x14ac:dyDescent="0.3">
      <c r="A578">
        <v>576</v>
      </c>
      <c r="B578" s="1">
        <v>48.253700000000002</v>
      </c>
      <c r="C578" s="1">
        <v>48.253700000000002</v>
      </c>
      <c r="D578" s="1" t="s">
        <v>109</v>
      </c>
      <c r="E578" s="1">
        <v>3.9683000000000002</v>
      </c>
      <c r="F578" s="1">
        <v>148.11160000000001</v>
      </c>
      <c r="G578" s="1">
        <v>1150.9631999999999</v>
      </c>
    </row>
    <row r="579" spans="1:7" x14ac:dyDescent="0.3">
      <c r="A579">
        <v>577</v>
      </c>
      <c r="B579" s="1">
        <v>48.337600000000002</v>
      </c>
      <c r="C579" s="1">
        <v>48.337600000000002</v>
      </c>
      <c r="D579" s="1" t="s">
        <v>110</v>
      </c>
      <c r="E579" s="1">
        <v>4.8323999999999998</v>
      </c>
      <c r="F579" s="1">
        <v>146.6446</v>
      </c>
      <c r="G579" s="1">
        <v>1096.3871999999999</v>
      </c>
    </row>
    <row r="580" spans="1:7" x14ac:dyDescent="0.3">
      <c r="A580">
        <v>578</v>
      </c>
      <c r="B580" s="1">
        <v>48.421399999999998</v>
      </c>
      <c r="C580" s="1">
        <v>48.421399999999998</v>
      </c>
      <c r="D580" s="1" t="s">
        <v>111</v>
      </c>
      <c r="E580" s="1">
        <v>4.7089999999999996</v>
      </c>
      <c r="F580" s="1">
        <v>151.7773</v>
      </c>
      <c r="G580" s="1">
        <v>870.71759999999995</v>
      </c>
    </row>
    <row r="581" spans="1:7" x14ac:dyDescent="0.3">
      <c r="A581">
        <v>579</v>
      </c>
      <c r="B581" s="1">
        <v>48.505299999999998</v>
      </c>
      <c r="C581" s="1">
        <v>48.505299999999998</v>
      </c>
      <c r="D581" s="1" t="s">
        <v>112</v>
      </c>
      <c r="E581" s="1">
        <v>6.7031000000000001</v>
      </c>
      <c r="F581" s="1">
        <v>184.9196</v>
      </c>
      <c r="G581" s="1">
        <v>481.87400000000002</v>
      </c>
    </row>
    <row r="582" spans="1:7" x14ac:dyDescent="0.3">
      <c r="A582">
        <v>580</v>
      </c>
      <c r="B582" s="1">
        <v>48.589100000000002</v>
      </c>
      <c r="C582" s="1">
        <v>48.589100000000002</v>
      </c>
      <c r="D582" s="1" t="s">
        <v>113</v>
      </c>
      <c r="E582" s="1">
        <v>4.8400999999999996</v>
      </c>
      <c r="F582" s="1">
        <v>150.22110000000001</v>
      </c>
      <c r="G582" s="1">
        <v>832.91510000000005</v>
      </c>
    </row>
    <row r="583" spans="1:7" x14ac:dyDescent="0.3">
      <c r="A583">
        <v>581</v>
      </c>
      <c r="B583" s="1">
        <v>48.673000000000002</v>
      </c>
      <c r="C583" s="1">
        <v>48.673000000000002</v>
      </c>
      <c r="D583" s="1" t="s">
        <v>114</v>
      </c>
      <c r="E583" s="1">
        <v>4.8921999999999999</v>
      </c>
      <c r="F583" s="1">
        <v>153.93180000000001</v>
      </c>
      <c r="G583" s="1">
        <v>1042.8253</v>
      </c>
    </row>
    <row r="584" spans="1:7" x14ac:dyDescent="0.3">
      <c r="A584">
        <v>582</v>
      </c>
      <c r="B584" s="1">
        <v>48.756799999999998</v>
      </c>
      <c r="C584" s="1">
        <v>48.756799999999998</v>
      </c>
      <c r="D584" s="1" t="s">
        <v>115</v>
      </c>
      <c r="E584" s="1">
        <v>4.6444999999999999</v>
      </c>
      <c r="F584" s="1">
        <v>143.95400000000001</v>
      </c>
      <c r="G584" s="1">
        <v>1170.7786000000001</v>
      </c>
    </row>
    <row r="585" spans="1:7" x14ac:dyDescent="0.3">
      <c r="A585">
        <v>583</v>
      </c>
      <c r="B585" s="1">
        <v>48.840600000000002</v>
      </c>
      <c r="C585" s="1">
        <v>48.840600000000002</v>
      </c>
      <c r="D585" s="1" t="s">
        <v>116</v>
      </c>
      <c r="E585" s="1">
        <v>5.4960000000000004</v>
      </c>
      <c r="F585" s="1">
        <v>164.1275</v>
      </c>
      <c r="G585" s="1">
        <v>598.53599999999994</v>
      </c>
    </row>
    <row r="586" spans="1:7" x14ac:dyDescent="0.3">
      <c r="A586">
        <v>584</v>
      </c>
      <c r="B586" s="1">
        <v>48.924500000000002</v>
      </c>
      <c r="C586" s="1">
        <v>48.924500000000002</v>
      </c>
      <c r="D586" s="1" t="s">
        <v>117</v>
      </c>
      <c r="E586" s="1">
        <v>4.4398999999999997</v>
      </c>
      <c r="F586" s="1">
        <v>152.13409999999999</v>
      </c>
      <c r="G586" s="1">
        <v>1115.6282000000001</v>
      </c>
    </row>
    <row r="587" spans="1:7" x14ac:dyDescent="0.3">
      <c r="A587">
        <v>585</v>
      </c>
      <c r="B587" s="1">
        <v>49.008299999999998</v>
      </c>
      <c r="C587" s="1">
        <v>49.008299999999998</v>
      </c>
      <c r="D587" s="1" t="s">
        <v>118</v>
      </c>
      <c r="E587" s="1">
        <v>5.6536999999999997</v>
      </c>
      <c r="F587" s="1">
        <v>166.57400000000001</v>
      </c>
      <c r="G587" s="1">
        <v>692.19280000000003</v>
      </c>
    </row>
    <row r="588" spans="1:7" x14ac:dyDescent="0.3">
      <c r="A588">
        <v>586</v>
      </c>
      <c r="B588" s="1">
        <v>49.092199999999998</v>
      </c>
      <c r="C588" s="1">
        <v>49.092199999999998</v>
      </c>
      <c r="D588" s="1" t="s">
        <v>119</v>
      </c>
      <c r="E588" s="1">
        <v>4.5641999999999996</v>
      </c>
      <c r="F588" s="1">
        <v>153.88120000000001</v>
      </c>
      <c r="G588" s="1">
        <v>912.9633</v>
      </c>
    </row>
    <row r="589" spans="1:7" x14ac:dyDescent="0.3">
      <c r="A589">
        <v>587</v>
      </c>
      <c r="B589" s="1">
        <v>49.176000000000002</v>
      </c>
      <c r="C589" s="1">
        <v>49.176000000000002</v>
      </c>
      <c r="D589" s="1" t="s">
        <v>120</v>
      </c>
      <c r="E589" s="1">
        <v>5.2748999999999997</v>
      </c>
      <c r="F589" s="1">
        <v>159.79820000000001</v>
      </c>
      <c r="G589" s="1">
        <v>629.01620000000003</v>
      </c>
    </row>
    <row r="590" spans="1:7" x14ac:dyDescent="0.3">
      <c r="A590">
        <v>588</v>
      </c>
      <c r="B590" s="1">
        <v>49.259900000000002</v>
      </c>
      <c r="C590" s="1">
        <v>49.259900000000002</v>
      </c>
      <c r="D590" s="1" t="s">
        <v>121</v>
      </c>
      <c r="E590" s="1">
        <v>4.2683999999999997</v>
      </c>
      <c r="F590" s="1">
        <v>145.76400000000001</v>
      </c>
      <c r="G590" s="1">
        <v>921.62049999999999</v>
      </c>
    </row>
    <row r="591" spans="1:7" x14ac:dyDescent="0.3">
      <c r="A591">
        <v>589</v>
      </c>
      <c r="B591" s="1">
        <v>49.343699999999998</v>
      </c>
      <c r="C591" s="1">
        <v>49.343699999999998</v>
      </c>
      <c r="D591" s="1" t="s">
        <v>122</v>
      </c>
      <c r="E591" s="1">
        <v>4.1604999999999999</v>
      </c>
      <c r="F591" s="1">
        <v>146.3836</v>
      </c>
      <c r="G591" s="1">
        <v>799.97609999999997</v>
      </c>
    </row>
    <row r="592" spans="1:7" x14ac:dyDescent="0.3">
      <c r="A592">
        <v>590</v>
      </c>
      <c r="B592" s="1">
        <v>49.427599999999998</v>
      </c>
      <c r="C592" s="1">
        <v>49.427599999999998</v>
      </c>
      <c r="D592" s="1" t="s">
        <v>123</v>
      </c>
      <c r="E592" s="1">
        <v>4.0213999999999999</v>
      </c>
      <c r="F592" s="1">
        <v>175.4325</v>
      </c>
      <c r="G592" s="1">
        <v>733.47730000000001</v>
      </c>
    </row>
    <row r="593" spans="1:7" x14ac:dyDescent="0.3">
      <c r="A593">
        <v>591</v>
      </c>
      <c r="B593" s="1">
        <v>49.511400000000002</v>
      </c>
      <c r="C593" s="1">
        <v>49.511400000000002</v>
      </c>
      <c r="D593" s="1" t="s">
        <v>124</v>
      </c>
      <c r="E593" s="1">
        <v>5.7144000000000004</v>
      </c>
      <c r="F593" s="1">
        <v>185.7627</v>
      </c>
      <c r="G593" s="1">
        <v>805.76210000000003</v>
      </c>
    </row>
    <row r="594" spans="1:7" x14ac:dyDescent="0.3">
      <c r="A594">
        <v>592</v>
      </c>
      <c r="B594" s="1">
        <v>49.595300000000002</v>
      </c>
      <c r="C594" s="1">
        <v>49.595300000000002</v>
      </c>
      <c r="D594" s="1" t="s">
        <v>125</v>
      </c>
      <c r="E594" s="1">
        <v>4.7007000000000003</v>
      </c>
      <c r="F594" s="1">
        <v>144.0984</v>
      </c>
      <c r="G594" s="1">
        <v>872.05809999999997</v>
      </c>
    </row>
    <row r="595" spans="1:7" x14ac:dyDescent="0.3">
      <c r="A595">
        <v>593</v>
      </c>
      <c r="B595" s="1">
        <v>49.679099999999998</v>
      </c>
      <c r="C595" s="1">
        <v>49.679099999999998</v>
      </c>
      <c r="D595" s="1" t="s">
        <v>126</v>
      </c>
      <c r="E595" s="1">
        <v>6.1176000000000004</v>
      </c>
      <c r="F595" s="1">
        <v>169.15289999999999</v>
      </c>
      <c r="G595" s="1">
        <v>810.12310000000002</v>
      </c>
    </row>
    <row r="596" spans="1:7" x14ac:dyDescent="0.3">
      <c r="A596">
        <v>594</v>
      </c>
      <c r="B596" s="1">
        <v>49.762999999999998</v>
      </c>
      <c r="C596" s="1">
        <v>49.762999999999998</v>
      </c>
      <c r="D596" s="1" t="s">
        <v>127</v>
      </c>
      <c r="E596" s="1">
        <v>4.3781999999999996</v>
      </c>
      <c r="F596" s="1">
        <v>126.49169999999999</v>
      </c>
      <c r="G596" s="1">
        <v>1066.3514</v>
      </c>
    </row>
    <row r="597" spans="1:7" x14ac:dyDescent="0.3">
      <c r="A597">
        <v>595</v>
      </c>
      <c r="B597" s="1">
        <v>49.846800000000002</v>
      </c>
      <c r="C597" s="1">
        <v>49.846800000000002</v>
      </c>
      <c r="D597" s="1" t="s">
        <v>128</v>
      </c>
      <c r="E597" s="1">
        <v>4.5762</v>
      </c>
      <c r="F597" s="1">
        <v>141.01609999999999</v>
      </c>
      <c r="G597" s="1">
        <v>776.52110000000005</v>
      </c>
    </row>
    <row r="598" spans="1:7" x14ac:dyDescent="0.3">
      <c r="A598">
        <v>596</v>
      </c>
      <c r="B598" s="1">
        <v>49.930700000000002</v>
      </c>
      <c r="C598" s="1">
        <v>49.930700000000002</v>
      </c>
      <c r="D598" s="1" t="s">
        <v>129</v>
      </c>
      <c r="E598" s="1">
        <v>5.3484999999999996</v>
      </c>
      <c r="F598" s="1">
        <v>168.2559</v>
      </c>
      <c r="G598" s="1">
        <v>662.84280000000001</v>
      </c>
    </row>
    <row r="599" spans="1:7" x14ac:dyDescent="0.3">
      <c r="A599">
        <v>597</v>
      </c>
      <c r="B599" s="1">
        <v>50.014499999999998</v>
      </c>
      <c r="C599" s="1">
        <v>50.014499999999998</v>
      </c>
      <c r="D599" s="1" t="s">
        <v>130</v>
      </c>
      <c r="E599" s="1">
        <v>5.1612</v>
      </c>
      <c r="F599" s="1">
        <v>154.9186</v>
      </c>
      <c r="G599" s="1">
        <v>676.89760000000001</v>
      </c>
    </row>
    <row r="600" spans="1:7" x14ac:dyDescent="0.3">
      <c r="A600">
        <v>598</v>
      </c>
      <c r="B600" s="1">
        <v>50.098300000000002</v>
      </c>
      <c r="C600" s="1">
        <v>50.098300000000002</v>
      </c>
      <c r="D600" s="1" t="s">
        <v>131</v>
      </c>
      <c r="E600" s="1">
        <v>4.8670999999999998</v>
      </c>
      <c r="F600" s="1">
        <v>154.381</v>
      </c>
      <c r="G600" s="1">
        <v>862.56110000000001</v>
      </c>
    </row>
    <row r="601" spans="1:7" x14ac:dyDescent="0.3">
      <c r="A601">
        <v>599</v>
      </c>
      <c r="B601" s="1">
        <v>50.182200000000002</v>
      </c>
      <c r="C601" s="1">
        <v>50.182200000000002</v>
      </c>
      <c r="D601" s="1" t="s">
        <v>132</v>
      </c>
      <c r="E601" s="1">
        <v>5.6939000000000002</v>
      </c>
      <c r="F601" s="1">
        <v>239.46600000000001</v>
      </c>
      <c r="G601" s="1">
        <v>1050.7733000000001</v>
      </c>
    </row>
    <row r="602" spans="1:7" x14ac:dyDescent="0.3">
      <c r="A602">
        <v>600</v>
      </c>
      <c r="B602" s="1">
        <v>50.265999999999998</v>
      </c>
      <c r="C602" s="1">
        <v>50.265999999999998</v>
      </c>
      <c r="D602" s="1">
        <v>1368.0831000000001</v>
      </c>
      <c r="E602" s="1">
        <v>6.5354999999999999</v>
      </c>
      <c r="F602" s="1">
        <v>249.16849999999999</v>
      </c>
      <c r="G602" s="1">
        <v>682.41629999999998</v>
      </c>
    </row>
    <row r="603" spans="1:7" x14ac:dyDescent="0.3">
      <c r="A603">
        <v>601</v>
      </c>
      <c r="B603" s="1">
        <v>50.349899999999998</v>
      </c>
      <c r="C603" s="1">
        <v>50.349899999999998</v>
      </c>
      <c r="D603" s="1">
        <v>1644.2789</v>
      </c>
      <c r="E603" s="1">
        <v>4.0221</v>
      </c>
      <c r="F603" s="1">
        <v>199.81630000000001</v>
      </c>
      <c r="G603" s="1">
        <v>1504.4983999999999</v>
      </c>
    </row>
    <row r="604" spans="1:7" x14ac:dyDescent="0.3">
      <c r="A604">
        <v>602</v>
      </c>
      <c r="B604" s="1">
        <v>50.433700000000002</v>
      </c>
      <c r="C604" s="1">
        <v>50.433700000000002</v>
      </c>
      <c r="D604" s="1">
        <v>1816.8539000000001</v>
      </c>
      <c r="E604" s="1">
        <v>3.8874</v>
      </c>
      <c r="F604" s="1">
        <v>146.62950000000001</v>
      </c>
      <c r="G604" s="1">
        <v>1149.9797000000001</v>
      </c>
    </row>
    <row r="605" spans="1:7" x14ac:dyDescent="0.3">
      <c r="A605">
        <v>603</v>
      </c>
      <c r="B605" s="1">
        <v>50.517600000000002</v>
      </c>
      <c r="C605" s="1">
        <v>50.517600000000002</v>
      </c>
      <c r="D605" s="1">
        <v>1858.1976</v>
      </c>
      <c r="E605" s="1">
        <v>4.5316999999999998</v>
      </c>
      <c r="F605" s="1">
        <v>157.94040000000001</v>
      </c>
      <c r="G605" s="1">
        <v>985.20529999999997</v>
      </c>
    </row>
    <row r="606" spans="1:7" x14ac:dyDescent="0.3">
      <c r="A606">
        <v>604</v>
      </c>
      <c r="B606" s="1">
        <v>50.601399999999998</v>
      </c>
      <c r="C606" s="1">
        <v>50.601399999999998</v>
      </c>
      <c r="D606" s="1">
        <v>1894.683</v>
      </c>
      <c r="E606" s="1">
        <v>4.0838000000000001</v>
      </c>
      <c r="F606" s="1">
        <v>150.7731</v>
      </c>
      <c r="G606" s="1">
        <v>881.65520000000004</v>
      </c>
    </row>
    <row r="607" spans="1:7" x14ac:dyDescent="0.3">
      <c r="A607">
        <v>605</v>
      </c>
      <c r="B607" s="1">
        <v>50.685299999999998</v>
      </c>
      <c r="C607" s="1">
        <v>50.685299999999998</v>
      </c>
      <c r="D607" s="1">
        <v>1846.3994</v>
      </c>
      <c r="E607" s="1">
        <v>4.9016999999999999</v>
      </c>
      <c r="F607" s="1">
        <v>148.47120000000001</v>
      </c>
      <c r="G607" s="1">
        <v>998.82270000000005</v>
      </c>
    </row>
    <row r="608" spans="1:7" x14ac:dyDescent="0.3">
      <c r="A608">
        <v>606</v>
      </c>
      <c r="B608" s="1">
        <v>50.769100000000002</v>
      </c>
      <c r="C608" s="1">
        <v>50.769100000000002</v>
      </c>
      <c r="D608" s="1">
        <v>1854.3766000000001</v>
      </c>
      <c r="E608" s="1">
        <v>4.1588000000000003</v>
      </c>
      <c r="F608" s="1">
        <v>138.64760000000001</v>
      </c>
      <c r="G608" s="1">
        <v>968.04319999999996</v>
      </c>
    </row>
    <row r="609" spans="1:7" x14ac:dyDescent="0.3">
      <c r="A609">
        <v>607</v>
      </c>
      <c r="B609" s="1">
        <v>50.853000000000002</v>
      </c>
      <c r="C609" s="1">
        <v>50.853000000000002</v>
      </c>
      <c r="D609" s="1">
        <v>1877.5591999999999</v>
      </c>
      <c r="E609" s="1">
        <v>4.2407000000000004</v>
      </c>
      <c r="F609" s="1">
        <v>142.99520000000001</v>
      </c>
      <c r="G609" s="1">
        <v>838.66219999999998</v>
      </c>
    </row>
    <row r="610" spans="1:7" x14ac:dyDescent="0.3">
      <c r="A610">
        <v>608</v>
      </c>
      <c r="B610" s="1">
        <v>50.936799999999998</v>
      </c>
      <c r="C610" s="1">
        <v>50.936799999999998</v>
      </c>
      <c r="D610" s="1">
        <v>1906.9853000000001</v>
      </c>
      <c r="E610" s="1">
        <v>5.2868000000000004</v>
      </c>
      <c r="F610" s="1">
        <v>148.56630000000001</v>
      </c>
      <c r="G610" s="1">
        <v>869.77829999999994</v>
      </c>
    </row>
    <row r="611" spans="1:7" x14ac:dyDescent="0.3">
      <c r="A611">
        <v>609</v>
      </c>
      <c r="B611" s="1">
        <v>51.020699999999998</v>
      </c>
      <c r="C611" s="1">
        <v>51.020699999999998</v>
      </c>
      <c r="D611" s="1">
        <v>1885.867</v>
      </c>
      <c r="E611" s="1">
        <v>5.5156999999999998</v>
      </c>
      <c r="F611" s="1">
        <v>155.57380000000001</v>
      </c>
      <c r="G611" s="1">
        <v>724.48689999999999</v>
      </c>
    </row>
    <row r="612" spans="1:7" x14ac:dyDescent="0.3">
      <c r="A612">
        <v>610</v>
      </c>
      <c r="B612" s="1">
        <v>51.104500000000002</v>
      </c>
      <c r="C612" s="1">
        <v>51.104500000000002</v>
      </c>
      <c r="D612" s="1">
        <v>1882.2361000000001</v>
      </c>
      <c r="E612" s="1">
        <v>5.5940000000000003</v>
      </c>
      <c r="F612" s="1">
        <v>155.22309999999999</v>
      </c>
      <c r="G612" s="1">
        <v>618.95000000000005</v>
      </c>
    </row>
    <row r="613" spans="1:7" x14ac:dyDescent="0.3">
      <c r="A613">
        <v>611</v>
      </c>
      <c r="B613" s="1">
        <v>51.188400000000001</v>
      </c>
      <c r="C613" s="1">
        <v>51.188400000000001</v>
      </c>
      <c r="D613" s="1">
        <v>1861.386</v>
      </c>
      <c r="E613" s="1">
        <v>4.2801</v>
      </c>
      <c r="F613" s="1">
        <v>152.0172</v>
      </c>
      <c r="G613" s="1">
        <v>1009.9761999999999</v>
      </c>
    </row>
    <row r="614" spans="1:7" x14ac:dyDescent="0.3">
      <c r="A614">
        <v>612</v>
      </c>
      <c r="B614" s="1">
        <v>51.272199999999998</v>
      </c>
      <c r="C614" s="1">
        <v>51.272199999999998</v>
      </c>
      <c r="D614" s="1">
        <v>1889.2665</v>
      </c>
      <c r="E614" s="1">
        <v>4.0168999999999997</v>
      </c>
      <c r="F614" s="1">
        <v>143.36269999999999</v>
      </c>
      <c r="G614" s="1">
        <v>1091.5835999999999</v>
      </c>
    </row>
    <row r="615" spans="1:7" x14ac:dyDescent="0.3">
      <c r="A615">
        <v>613</v>
      </c>
      <c r="B615" s="1">
        <v>51.356000000000002</v>
      </c>
      <c r="C615" s="1">
        <v>51.356000000000002</v>
      </c>
      <c r="D615" s="1">
        <v>1891.6973</v>
      </c>
      <c r="E615" s="1">
        <v>5.8705999999999996</v>
      </c>
      <c r="F615" s="1">
        <v>176.40090000000001</v>
      </c>
      <c r="G615" s="1">
        <v>834.11959999999999</v>
      </c>
    </row>
    <row r="616" spans="1:7" x14ac:dyDescent="0.3">
      <c r="A616">
        <v>614</v>
      </c>
      <c r="B616" s="1">
        <v>51.439900000000002</v>
      </c>
      <c r="C616" s="1">
        <v>51.439900000000002</v>
      </c>
      <c r="D616" s="1">
        <v>1889.2103</v>
      </c>
      <c r="E616" s="1">
        <v>5.9770000000000003</v>
      </c>
      <c r="F616" s="1">
        <v>161.29640000000001</v>
      </c>
      <c r="G616" s="1">
        <v>502.13310000000001</v>
      </c>
    </row>
    <row r="617" spans="1:7" x14ac:dyDescent="0.3">
      <c r="A617">
        <v>615</v>
      </c>
      <c r="B617" s="1">
        <v>51.523699999999998</v>
      </c>
      <c r="C617" s="1">
        <v>51.523699999999998</v>
      </c>
      <c r="D617" s="1">
        <v>1862.1573000000001</v>
      </c>
      <c r="E617" s="1">
        <v>5.1508000000000003</v>
      </c>
      <c r="F617" s="1">
        <v>144.92850000000001</v>
      </c>
      <c r="G617" s="1">
        <v>856.43499999999995</v>
      </c>
    </row>
    <row r="618" spans="1:7" x14ac:dyDescent="0.3">
      <c r="A618">
        <v>616</v>
      </c>
      <c r="B618" s="1">
        <v>51.607599999999998</v>
      </c>
      <c r="C618" s="1">
        <v>51.607599999999998</v>
      </c>
      <c r="D618" s="1">
        <v>1853.5121999999999</v>
      </c>
      <c r="E618" s="1">
        <v>4.2699999999999996</v>
      </c>
      <c r="F618" s="1">
        <v>151.30260000000001</v>
      </c>
      <c r="G618" s="1">
        <v>958.46460000000002</v>
      </c>
    </row>
    <row r="619" spans="1:7" x14ac:dyDescent="0.3">
      <c r="A619">
        <v>617</v>
      </c>
      <c r="B619" s="1">
        <v>51.691400000000002</v>
      </c>
      <c r="C619" s="1">
        <v>51.691400000000002</v>
      </c>
      <c r="D619" s="1">
        <v>1901.5324000000001</v>
      </c>
      <c r="E619" s="1">
        <v>4.2668999999999997</v>
      </c>
      <c r="F619" s="1">
        <v>154.0446</v>
      </c>
      <c r="G619" s="1">
        <v>743.24189999999999</v>
      </c>
    </row>
    <row r="620" spans="1:7" x14ac:dyDescent="0.3">
      <c r="A620">
        <v>618</v>
      </c>
      <c r="B620" s="1">
        <v>51.775300000000001</v>
      </c>
      <c r="C620" s="1">
        <v>51.775300000000001</v>
      </c>
      <c r="D620" s="1">
        <v>1886.3207</v>
      </c>
      <c r="E620" s="1">
        <v>4.4965999999999999</v>
      </c>
      <c r="F620" s="1">
        <v>147.46129999999999</v>
      </c>
      <c r="G620" s="1">
        <v>758.6567</v>
      </c>
    </row>
    <row r="621" spans="1:7" x14ac:dyDescent="0.3">
      <c r="A621">
        <v>619</v>
      </c>
      <c r="B621" s="1">
        <v>51.859099999999998</v>
      </c>
      <c r="C621" s="1">
        <v>51.859099999999998</v>
      </c>
      <c r="D621" s="1">
        <v>1849.1822999999999</v>
      </c>
      <c r="E621" s="1">
        <v>4.1867999999999999</v>
      </c>
      <c r="F621" s="1">
        <v>144.55670000000001</v>
      </c>
      <c r="G621" s="1">
        <v>923.8578</v>
      </c>
    </row>
    <row r="622" spans="1:7" x14ac:dyDescent="0.3">
      <c r="A622">
        <v>620</v>
      </c>
      <c r="B622" s="1">
        <v>51.942999999999998</v>
      </c>
      <c r="C622" s="1">
        <v>51.942999999999998</v>
      </c>
      <c r="D622" s="1">
        <v>1879.1253999999999</v>
      </c>
      <c r="E622" s="1">
        <v>4.8202999999999996</v>
      </c>
      <c r="F622" s="1">
        <v>151.5549</v>
      </c>
      <c r="G622" s="1">
        <v>687.01760000000002</v>
      </c>
    </row>
    <row r="623" spans="1:7" x14ac:dyDescent="0.3">
      <c r="A623">
        <v>621</v>
      </c>
      <c r="B623" s="1">
        <v>52.026800000000001</v>
      </c>
      <c r="C623" s="1">
        <v>52.026800000000001</v>
      </c>
      <c r="D623" s="1">
        <v>1888.1896999999999</v>
      </c>
      <c r="E623" s="1">
        <v>4.9897999999999998</v>
      </c>
      <c r="F623" s="1">
        <v>141.5591</v>
      </c>
      <c r="G623" s="1">
        <v>864.63390000000004</v>
      </c>
    </row>
    <row r="624" spans="1:7" x14ac:dyDescent="0.3">
      <c r="A624">
        <v>622</v>
      </c>
      <c r="B624" s="1">
        <v>52.110700000000001</v>
      </c>
      <c r="C624" s="1">
        <v>52.110700000000001</v>
      </c>
      <c r="D624" s="1">
        <v>1847.5244</v>
      </c>
      <c r="E624" s="1">
        <v>5.4542000000000002</v>
      </c>
      <c r="F624" s="1">
        <v>157.2474</v>
      </c>
      <c r="G624" s="1">
        <v>743.52769999999998</v>
      </c>
    </row>
    <row r="625" spans="1:7" x14ac:dyDescent="0.3">
      <c r="A625">
        <v>623</v>
      </c>
      <c r="B625" s="1">
        <v>52.194499999999998</v>
      </c>
      <c r="C625" s="1">
        <v>52.194499999999998</v>
      </c>
      <c r="D625" s="1">
        <v>1880.1677</v>
      </c>
      <c r="E625" s="1">
        <v>5.8089000000000004</v>
      </c>
      <c r="F625" s="1">
        <v>157.48249999999999</v>
      </c>
      <c r="G625" s="1">
        <v>923.02189999999996</v>
      </c>
    </row>
    <row r="626" spans="1:7" x14ac:dyDescent="0.3">
      <c r="A626">
        <v>624</v>
      </c>
      <c r="B626" s="1">
        <v>52.278399999999998</v>
      </c>
      <c r="C626" s="1">
        <v>52.278399999999998</v>
      </c>
      <c r="D626" s="1">
        <v>1895.0965000000001</v>
      </c>
      <c r="E626" s="1">
        <v>6.2560000000000002</v>
      </c>
      <c r="F626" s="1">
        <v>165.95949999999999</v>
      </c>
      <c r="G626" s="1">
        <v>813.03930000000003</v>
      </c>
    </row>
    <row r="627" spans="1:7" x14ac:dyDescent="0.3">
      <c r="A627">
        <v>625</v>
      </c>
      <c r="B627" s="1">
        <v>52.362200000000001</v>
      </c>
      <c r="C627" s="1">
        <v>52.362200000000001</v>
      </c>
      <c r="D627" s="1">
        <v>1896.9532999999999</v>
      </c>
      <c r="E627" s="1">
        <v>3.5571999999999999</v>
      </c>
      <c r="F627" s="1">
        <v>140.0164</v>
      </c>
      <c r="G627" s="1">
        <v>1042.7337</v>
      </c>
    </row>
    <row r="628" spans="1:7" x14ac:dyDescent="0.3">
      <c r="A628">
        <v>626</v>
      </c>
      <c r="B628" s="1">
        <v>52.446100000000001</v>
      </c>
      <c r="C628" s="1">
        <v>52.446100000000001</v>
      </c>
      <c r="D628" s="1">
        <v>1842.8391999999999</v>
      </c>
      <c r="E628" s="1">
        <v>4.9294000000000002</v>
      </c>
      <c r="F628" s="1">
        <v>138.93639999999999</v>
      </c>
      <c r="G628" s="1">
        <v>729.34220000000005</v>
      </c>
    </row>
    <row r="629" spans="1:7" x14ac:dyDescent="0.3">
      <c r="A629">
        <v>627</v>
      </c>
      <c r="B629" s="1">
        <v>52.529899999999998</v>
      </c>
      <c r="C629" s="1">
        <v>52.529899999999998</v>
      </c>
      <c r="D629" s="1">
        <v>1860.0334</v>
      </c>
      <c r="E629" s="1">
        <v>4.47</v>
      </c>
      <c r="F629" s="1">
        <v>147.0368</v>
      </c>
      <c r="G629" s="1">
        <v>949.8546</v>
      </c>
    </row>
    <row r="630" spans="1:7" x14ac:dyDescent="0.3">
      <c r="A630">
        <v>628</v>
      </c>
      <c r="B630" s="1">
        <v>52.613700000000001</v>
      </c>
      <c r="C630" s="1">
        <v>52.613700000000001</v>
      </c>
      <c r="D630" s="1">
        <v>1892.2286999999999</v>
      </c>
      <c r="E630" s="1">
        <v>6.7205000000000004</v>
      </c>
      <c r="F630" s="1">
        <v>156.21019999999999</v>
      </c>
      <c r="G630" s="1">
        <v>731.62779999999998</v>
      </c>
    </row>
    <row r="631" spans="1:7" x14ac:dyDescent="0.3">
      <c r="A631">
        <v>629</v>
      </c>
      <c r="B631" s="1">
        <v>52.697600000000001</v>
      </c>
      <c r="C631" s="1">
        <v>52.697600000000001</v>
      </c>
      <c r="D631" s="1">
        <v>1878.6220000000001</v>
      </c>
      <c r="E631" s="1">
        <v>5.2968999999999999</v>
      </c>
      <c r="F631" s="1">
        <v>139.81809999999999</v>
      </c>
      <c r="G631" s="1">
        <v>674.42840000000001</v>
      </c>
    </row>
    <row r="632" spans="1:7" x14ac:dyDescent="0.3">
      <c r="A632">
        <v>630</v>
      </c>
      <c r="B632" s="1">
        <v>52.781399999999998</v>
      </c>
      <c r="C632" s="1">
        <v>52.781399999999998</v>
      </c>
      <c r="D632" s="1">
        <v>1866.0633</v>
      </c>
      <c r="E632" s="1">
        <v>4.4088000000000003</v>
      </c>
      <c r="F632" s="1">
        <v>157.41130000000001</v>
      </c>
      <c r="G632" s="1">
        <v>691.66729999999995</v>
      </c>
    </row>
    <row r="633" spans="1:7" x14ac:dyDescent="0.3">
      <c r="A633">
        <v>631</v>
      </c>
      <c r="B633" s="1">
        <v>52.865299999999998</v>
      </c>
      <c r="C633" s="1">
        <v>52.865299999999998</v>
      </c>
      <c r="D633" s="1">
        <v>1838.5906</v>
      </c>
      <c r="E633" s="1">
        <v>5.4729999999999999</v>
      </c>
      <c r="F633" s="1">
        <v>155.01140000000001</v>
      </c>
      <c r="G633" s="1">
        <v>532.61670000000004</v>
      </c>
    </row>
    <row r="634" spans="1:7" x14ac:dyDescent="0.3">
      <c r="A634">
        <v>632</v>
      </c>
      <c r="B634" s="1">
        <v>52.949100000000001</v>
      </c>
      <c r="C634" s="1">
        <v>52.949100000000001</v>
      </c>
      <c r="D634" s="1">
        <v>1860.9538</v>
      </c>
      <c r="E634" s="1">
        <v>4.0284000000000004</v>
      </c>
      <c r="F634" s="1">
        <v>155.35669999999999</v>
      </c>
      <c r="G634" s="1">
        <v>1182.4111</v>
      </c>
    </row>
    <row r="635" spans="1:7" x14ac:dyDescent="0.3">
      <c r="A635">
        <v>633</v>
      </c>
      <c r="B635" s="1">
        <v>53.033000000000001</v>
      </c>
      <c r="C635" s="1">
        <v>53.033000000000001</v>
      </c>
      <c r="D635" s="1">
        <v>1872.2801999999999</v>
      </c>
      <c r="E635" s="1">
        <v>4.5453999999999999</v>
      </c>
      <c r="F635" s="1">
        <v>147.98169999999999</v>
      </c>
      <c r="G635" s="1">
        <v>902.23030000000006</v>
      </c>
    </row>
    <row r="636" spans="1:7" x14ac:dyDescent="0.3">
      <c r="A636">
        <v>634</v>
      </c>
      <c r="B636" s="1">
        <v>53.116799999999998</v>
      </c>
      <c r="C636" s="1">
        <v>53.116799999999998</v>
      </c>
      <c r="D636" s="1">
        <v>1871.002</v>
      </c>
      <c r="E636" s="1">
        <v>4.5925000000000002</v>
      </c>
      <c r="F636" s="1">
        <v>149.48009999999999</v>
      </c>
      <c r="G636" s="1">
        <v>730.56610000000001</v>
      </c>
    </row>
    <row r="637" spans="1:7" x14ac:dyDescent="0.3">
      <c r="A637">
        <v>635</v>
      </c>
      <c r="B637" s="1">
        <v>53.200699999999998</v>
      </c>
      <c r="C637" s="1">
        <v>53.200699999999998</v>
      </c>
      <c r="D637" s="1">
        <v>1866.3237999999999</v>
      </c>
      <c r="E637" s="1">
        <v>5.0881999999999996</v>
      </c>
      <c r="F637" s="1">
        <v>148.3485</v>
      </c>
      <c r="G637" s="1">
        <v>753.45479999999998</v>
      </c>
    </row>
    <row r="638" spans="1:7" x14ac:dyDescent="0.3">
      <c r="A638">
        <v>636</v>
      </c>
      <c r="B638" s="1">
        <v>53.284500000000001</v>
      </c>
      <c r="C638" s="1">
        <v>53.284500000000001</v>
      </c>
      <c r="D638" s="1">
        <v>1848.8864000000001</v>
      </c>
      <c r="E638" s="1">
        <v>6.1482000000000001</v>
      </c>
      <c r="F638" s="1">
        <v>147.10040000000001</v>
      </c>
      <c r="G638" s="1">
        <v>610.3981</v>
      </c>
    </row>
    <row r="639" spans="1:7" x14ac:dyDescent="0.3">
      <c r="A639">
        <v>637</v>
      </c>
      <c r="B639" s="1">
        <v>53.368400000000001</v>
      </c>
      <c r="C639" s="1">
        <v>53.368400000000001</v>
      </c>
      <c r="D639" s="1">
        <v>1871.7809</v>
      </c>
      <c r="E639" s="1">
        <v>5.2720000000000002</v>
      </c>
      <c r="F639" s="1">
        <v>146.72569999999999</v>
      </c>
      <c r="G639" s="1">
        <v>767.08330000000001</v>
      </c>
    </row>
    <row r="640" spans="1:7" x14ac:dyDescent="0.3">
      <c r="A640">
        <v>638</v>
      </c>
      <c r="B640" s="1">
        <v>53.452199999999998</v>
      </c>
      <c r="C640" s="1">
        <v>53.452199999999998</v>
      </c>
      <c r="D640" s="1">
        <v>1888.4269999999999</v>
      </c>
      <c r="E640" s="1">
        <v>6.1905999999999999</v>
      </c>
      <c r="F640" s="1">
        <v>131.33510000000001</v>
      </c>
      <c r="G640" s="1">
        <v>834.28480000000002</v>
      </c>
    </row>
    <row r="641" spans="1:7" x14ac:dyDescent="0.3">
      <c r="A641">
        <v>639</v>
      </c>
      <c r="B641" s="1">
        <v>53.536099999999998</v>
      </c>
      <c r="C641" s="1">
        <v>53.536099999999998</v>
      </c>
      <c r="D641" s="1">
        <v>1846.4505999999999</v>
      </c>
      <c r="E641" s="1">
        <v>6.2653999999999996</v>
      </c>
      <c r="F641" s="1">
        <v>168.98259999999999</v>
      </c>
      <c r="G641" s="1">
        <v>733.38580000000002</v>
      </c>
    </row>
    <row r="642" spans="1:7" x14ac:dyDescent="0.3">
      <c r="A642">
        <v>640</v>
      </c>
      <c r="B642" s="1">
        <v>53.619900000000001</v>
      </c>
      <c r="C642" s="1">
        <v>53.619900000000001</v>
      </c>
      <c r="D642" s="1">
        <v>1838.1403</v>
      </c>
      <c r="E642" s="1">
        <v>4.2953000000000001</v>
      </c>
      <c r="F642" s="1">
        <v>156.6105</v>
      </c>
      <c r="G642" s="1">
        <v>719.73950000000002</v>
      </c>
    </row>
    <row r="643" spans="1:7" x14ac:dyDescent="0.3">
      <c r="A643">
        <v>641</v>
      </c>
      <c r="B643" s="1">
        <v>53.703699999999998</v>
      </c>
      <c r="C643" s="1">
        <v>53.703699999999998</v>
      </c>
      <c r="D643" s="1">
        <v>1854.0821000000001</v>
      </c>
      <c r="E643" s="1">
        <v>5.9553000000000003</v>
      </c>
      <c r="F643" s="1">
        <v>154.51929999999999</v>
      </c>
      <c r="G643" s="1">
        <v>978.19719999999995</v>
      </c>
    </row>
    <row r="644" spans="1:7" x14ac:dyDescent="0.3">
      <c r="A644">
        <v>642</v>
      </c>
      <c r="B644" s="1">
        <v>53.787599999999998</v>
      </c>
      <c r="C644" s="1">
        <v>53.787599999999998</v>
      </c>
      <c r="D644" s="1">
        <v>1865.1313</v>
      </c>
      <c r="E644" s="1">
        <v>5.2359</v>
      </c>
      <c r="F644" s="1">
        <v>143.8886</v>
      </c>
      <c r="G644" s="1">
        <v>777.75189999999998</v>
      </c>
    </row>
    <row r="645" spans="1:7" x14ac:dyDescent="0.3">
      <c r="A645">
        <v>643</v>
      </c>
      <c r="B645" s="1">
        <v>53.871400000000001</v>
      </c>
      <c r="C645" s="1">
        <v>53.871400000000001</v>
      </c>
      <c r="D645" s="1">
        <v>1873.8607999999999</v>
      </c>
      <c r="E645" s="1">
        <v>5.5427999999999997</v>
      </c>
      <c r="F645" s="1">
        <v>139.42449999999999</v>
      </c>
      <c r="G645" s="1">
        <v>739.15390000000002</v>
      </c>
    </row>
    <row r="646" spans="1:7" x14ac:dyDescent="0.3">
      <c r="A646">
        <v>644</v>
      </c>
      <c r="B646" s="1">
        <v>53.955300000000001</v>
      </c>
      <c r="C646" s="1">
        <v>53.955300000000001</v>
      </c>
      <c r="D646" s="1">
        <v>1855.3803</v>
      </c>
      <c r="E646" s="1">
        <v>4.8623000000000003</v>
      </c>
      <c r="F646" s="1">
        <v>152.5378</v>
      </c>
      <c r="G646" s="1">
        <v>849.15819999999997</v>
      </c>
    </row>
    <row r="647" spans="1:7" x14ac:dyDescent="0.3">
      <c r="A647">
        <v>645</v>
      </c>
      <c r="B647" s="1">
        <v>54.039099999999998</v>
      </c>
      <c r="C647" s="1">
        <v>54.039099999999998</v>
      </c>
      <c r="D647" s="1">
        <v>1883.6371999999999</v>
      </c>
      <c r="E647" s="1">
        <v>5.9138999999999999</v>
      </c>
      <c r="F647" s="1">
        <v>149.59829999999999</v>
      </c>
      <c r="G647" s="1">
        <v>814.9538</v>
      </c>
    </row>
    <row r="648" spans="1:7" x14ac:dyDescent="0.3">
      <c r="A648">
        <v>646</v>
      </c>
      <c r="B648" s="1">
        <v>54.122999999999998</v>
      </c>
      <c r="C648" s="1">
        <v>54.122999999999998</v>
      </c>
      <c r="D648" s="1">
        <v>1817.3803</v>
      </c>
      <c r="E648" s="1">
        <v>5.7674000000000003</v>
      </c>
      <c r="F648" s="1">
        <v>136.09719999999999</v>
      </c>
      <c r="G648" s="1">
        <v>845.9307</v>
      </c>
    </row>
    <row r="649" spans="1:7" x14ac:dyDescent="0.3">
      <c r="A649">
        <v>647</v>
      </c>
      <c r="B649" s="1">
        <v>54.206800000000001</v>
      </c>
      <c r="C649" s="1">
        <v>54.206800000000001</v>
      </c>
      <c r="D649" s="1">
        <v>1861.1098</v>
      </c>
      <c r="E649" s="1">
        <v>3.33</v>
      </c>
      <c r="F649" s="1">
        <v>134.82640000000001</v>
      </c>
      <c r="G649" s="1">
        <v>1525.5894000000001</v>
      </c>
    </row>
    <row r="650" spans="1:7" x14ac:dyDescent="0.3">
      <c r="A650">
        <v>648</v>
      </c>
      <c r="B650" s="1">
        <v>54.290700000000001</v>
      </c>
      <c r="C650" s="1">
        <v>54.290700000000001</v>
      </c>
      <c r="D650" s="1">
        <v>1831.7183</v>
      </c>
      <c r="E650" s="1">
        <v>4.3048999999999999</v>
      </c>
      <c r="F650" s="1">
        <v>150.52369999999999</v>
      </c>
      <c r="G650" s="1">
        <v>806.346</v>
      </c>
    </row>
    <row r="651" spans="1:7" x14ac:dyDescent="0.3">
      <c r="A651">
        <v>649</v>
      </c>
      <c r="B651" s="1">
        <v>54.374499999999998</v>
      </c>
      <c r="C651" s="1">
        <v>54.374499999999998</v>
      </c>
      <c r="D651" s="1">
        <v>1875.4141999999999</v>
      </c>
      <c r="E651" s="1">
        <v>3.9355000000000002</v>
      </c>
      <c r="F651" s="1">
        <v>144.2045</v>
      </c>
      <c r="G651" s="1">
        <v>961.54470000000003</v>
      </c>
    </row>
    <row r="652" spans="1:7" x14ac:dyDescent="0.3">
      <c r="A652">
        <v>650</v>
      </c>
      <c r="B652" s="1">
        <v>54.458399999999997</v>
      </c>
      <c r="C652" s="1">
        <v>54.458399999999997</v>
      </c>
      <c r="D652" s="1">
        <v>1832.5411999999999</v>
      </c>
      <c r="E652" s="1">
        <v>5.9653</v>
      </c>
      <c r="F652" s="1">
        <v>143.51939999999999</v>
      </c>
      <c r="G652" s="1">
        <v>952.28039999999999</v>
      </c>
    </row>
    <row r="653" spans="1:7" x14ac:dyDescent="0.3">
      <c r="A653">
        <v>651</v>
      </c>
      <c r="B653" s="1">
        <v>54.542200000000001</v>
      </c>
      <c r="C653" s="1">
        <v>54.542200000000001</v>
      </c>
      <c r="D653" s="1">
        <v>1872.6706999999999</v>
      </c>
      <c r="E653" s="1">
        <v>3.8104</v>
      </c>
      <c r="F653" s="1">
        <v>140.64670000000001</v>
      </c>
      <c r="G653" s="1">
        <v>884.64390000000003</v>
      </c>
    </row>
    <row r="654" spans="1:7" x14ac:dyDescent="0.3">
      <c r="A654">
        <v>652</v>
      </c>
      <c r="B654" s="1">
        <v>54.626100000000001</v>
      </c>
      <c r="C654" s="1">
        <v>54.626100000000001</v>
      </c>
      <c r="D654" s="1">
        <v>1822.5808</v>
      </c>
      <c r="E654" s="1">
        <v>5.7031999999999998</v>
      </c>
      <c r="F654" s="1">
        <v>157.89060000000001</v>
      </c>
      <c r="G654" s="1">
        <v>826.46960000000001</v>
      </c>
    </row>
    <row r="655" spans="1:7" x14ac:dyDescent="0.3">
      <c r="A655">
        <v>653</v>
      </c>
      <c r="B655" s="1">
        <v>54.709899999999998</v>
      </c>
      <c r="C655" s="1">
        <v>54.709899999999998</v>
      </c>
      <c r="D655" s="1">
        <v>1820.6275000000001</v>
      </c>
      <c r="E655" s="1">
        <v>3.4333</v>
      </c>
      <c r="F655" s="1">
        <v>113.0561</v>
      </c>
      <c r="G655" s="1">
        <v>1233.7268999999999</v>
      </c>
    </row>
    <row r="656" spans="1:7" x14ac:dyDescent="0.3">
      <c r="A656">
        <v>654</v>
      </c>
      <c r="B656" s="1">
        <v>54.793799999999997</v>
      </c>
      <c r="C656" s="1">
        <v>54.793799999999997</v>
      </c>
      <c r="D656" s="1">
        <v>1854.0025000000001</v>
      </c>
      <c r="E656" s="1">
        <v>4.5385</v>
      </c>
      <c r="F656" s="1">
        <v>161.2124</v>
      </c>
      <c r="G656" s="1">
        <v>788.80600000000004</v>
      </c>
    </row>
    <row r="657" spans="1:7" x14ac:dyDescent="0.3">
      <c r="A657">
        <v>655</v>
      </c>
      <c r="B657" s="1">
        <v>54.877600000000001</v>
      </c>
      <c r="C657" s="1">
        <v>54.877600000000001</v>
      </c>
      <c r="D657" s="1">
        <v>1845.1931</v>
      </c>
      <c r="E657" s="1">
        <v>4.1035000000000004</v>
      </c>
      <c r="F657" s="1">
        <v>141.19229999999999</v>
      </c>
      <c r="G657" s="1">
        <v>758.66600000000005</v>
      </c>
    </row>
    <row r="658" spans="1:7" x14ac:dyDescent="0.3">
      <c r="A658">
        <v>656</v>
      </c>
      <c r="B658" s="1">
        <v>54.961399999999998</v>
      </c>
      <c r="C658" s="1">
        <v>54.961399999999998</v>
      </c>
      <c r="D658" s="1">
        <v>1940.5812000000001</v>
      </c>
      <c r="E658" s="1">
        <v>3.8045</v>
      </c>
      <c r="F658" s="1">
        <v>159.7276</v>
      </c>
      <c r="G658" s="1">
        <v>1196.8300999999999</v>
      </c>
    </row>
    <row r="659" spans="1:7" x14ac:dyDescent="0.3">
      <c r="A659">
        <v>657</v>
      </c>
      <c r="B659" s="1">
        <v>55.045299999999997</v>
      </c>
      <c r="C659" s="1">
        <v>55.045299999999997</v>
      </c>
      <c r="D659" s="1">
        <v>2430.1507999999999</v>
      </c>
      <c r="E659" s="1">
        <v>4.6654</v>
      </c>
      <c r="F659" s="1">
        <v>240.03620000000001</v>
      </c>
      <c r="G659" s="1">
        <v>1194.6529</v>
      </c>
    </row>
    <row r="660" spans="1:7" x14ac:dyDescent="0.3">
      <c r="A660">
        <v>658</v>
      </c>
      <c r="B660" s="1">
        <v>55.129100000000001</v>
      </c>
      <c r="C660" s="1">
        <v>55.129100000000001</v>
      </c>
      <c r="D660" s="1">
        <v>2776.5664000000002</v>
      </c>
      <c r="E660" s="1">
        <v>5.2019000000000002</v>
      </c>
      <c r="F660" s="1">
        <v>217.31270000000001</v>
      </c>
      <c r="G660" s="1">
        <v>558.32380000000001</v>
      </c>
    </row>
    <row r="661" spans="1:7" x14ac:dyDescent="0.3">
      <c r="A661">
        <v>659</v>
      </c>
      <c r="B661" s="1">
        <v>55.213000000000001</v>
      </c>
      <c r="C661" s="1">
        <v>55.213000000000001</v>
      </c>
      <c r="D661" s="1">
        <v>3026.9115000000002</v>
      </c>
      <c r="E661" s="1">
        <v>4.9703999999999997</v>
      </c>
      <c r="F661" s="1">
        <v>118.75830000000001</v>
      </c>
      <c r="G661" s="1">
        <v>832.58979999999997</v>
      </c>
    </row>
    <row r="662" spans="1:7" x14ac:dyDescent="0.3">
      <c r="A662">
        <v>660</v>
      </c>
      <c r="B662" s="1">
        <v>55.296799999999998</v>
      </c>
      <c r="C662" s="1">
        <v>55.296799999999998</v>
      </c>
      <c r="D662" s="1">
        <v>3121.3074000000001</v>
      </c>
      <c r="E662" s="1">
        <v>3.8649</v>
      </c>
      <c r="F662" s="1">
        <v>117.3329</v>
      </c>
      <c r="G662" s="1">
        <v>889.1875</v>
      </c>
    </row>
    <row r="663" spans="1:7" x14ac:dyDescent="0.3">
      <c r="A663">
        <v>661</v>
      </c>
      <c r="B663" s="1">
        <v>55.380699999999997</v>
      </c>
      <c r="C663" s="1">
        <v>55.380699999999997</v>
      </c>
      <c r="D663" s="1">
        <v>3180.5054</v>
      </c>
      <c r="E663" s="1">
        <v>4.3292999999999999</v>
      </c>
      <c r="F663" s="1">
        <v>132.60220000000001</v>
      </c>
      <c r="G663" s="1">
        <v>1138.5426</v>
      </c>
    </row>
    <row r="664" spans="1:7" x14ac:dyDescent="0.3">
      <c r="A664">
        <v>662</v>
      </c>
      <c r="B664" s="1">
        <v>55.464500000000001</v>
      </c>
      <c r="C664" s="1">
        <v>55.464500000000001</v>
      </c>
      <c r="D664" s="1">
        <v>3192.373</v>
      </c>
      <c r="E664" s="1">
        <v>3.8153999999999999</v>
      </c>
      <c r="F664" s="1">
        <v>132.95779999999999</v>
      </c>
      <c r="G664" s="1">
        <v>1187.0988</v>
      </c>
    </row>
    <row r="665" spans="1:7" x14ac:dyDescent="0.3">
      <c r="A665">
        <v>663</v>
      </c>
      <c r="B665" s="1">
        <v>55.548400000000001</v>
      </c>
      <c r="C665" s="1">
        <v>55.548400000000001</v>
      </c>
      <c r="D665" s="1">
        <v>3165.4740000000002</v>
      </c>
      <c r="E665" s="1">
        <v>5.3064</v>
      </c>
      <c r="F665" s="1">
        <v>157.6678</v>
      </c>
      <c r="G665" s="1">
        <v>715.12720000000002</v>
      </c>
    </row>
    <row r="666" spans="1:7" x14ac:dyDescent="0.3">
      <c r="A666">
        <v>664</v>
      </c>
      <c r="B666" s="1">
        <v>55.632199999999997</v>
      </c>
      <c r="C666" s="1">
        <v>55.632199999999997</v>
      </c>
      <c r="D666" s="1">
        <v>3179.1822000000002</v>
      </c>
      <c r="E666" s="1">
        <v>4.4112999999999998</v>
      </c>
      <c r="F666" s="1">
        <v>139.0335</v>
      </c>
      <c r="G666" s="1">
        <v>884.08029999999997</v>
      </c>
    </row>
    <row r="667" spans="1:7" x14ac:dyDescent="0.3">
      <c r="A667">
        <v>665</v>
      </c>
      <c r="B667" s="1">
        <v>55.716099999999997</v>
      </c>
      <c r="C667" s="1">
        <v>55.716099999999997</v>
      </c>
      <c r="D667" s="1">
        <v>3176.4308999999998</v>
      </c>
      <c r="E667" s="1">
        <v>4.9053000000000004</v>
      </c>
      <c r="F667" s="1">
        <v>146.58949999999999</v>
      </c>
      <c r="G667" s="1">
        <v>707.37099999999998</v>
      </c>
    </row>
    <row r="668" spans="1:7" x14ac:dyDescent="0.3">
      <c r="A668">
        <v>666</v>
      </c>
      <c r="B668" s="1">
        <v>55.799900000000001</v>
      </c>
      <c r="C668" s="1">
        <v>55.799900000000001</v>
      </c>
      <c r="D668" s="1">
        <v>3157.1361000000002</v>
      </c>
      <c r="E668" s="1">
        <v>5.9911000000000003</v>
      </c>
      <c r="F668" s="1">
        <v>131.28020000000001</v>
      </c>
      <c r="G668" s="1">
        <v>664.47310000000004</v>
      </c>
    </row>
    <row r="669" spans="1:7" x14ac:dyDescent="0.3">
      <c r="A669">
        <v>667</v>
      </c>
      <c r="B669" s="1">
        <v>55.883800000000001</v>
      </c>
      <c r="C669" s="1">
        <v>55.883800000000001</v>
      </c>
      <c r="D669" s="1">
        <v>3141.2318</v>
      </c>
      <c r="E669" s="1">
        <v>5.1294000000000004</v>
      </c>
      <c r="F669" s="1">
        <v>127.8415</v>
      </c>
      <c r="G669" s="1">
        <v>939.81619999999998</v>
      </c>
    </row>
    <row r="670" spans="1:7" x14ac:dyDescent="0.3">
      <c r="A670">
        <v>668</v>
      </c>
      <c r="B670" s="1">
        <v>55.967599999999997</v>
      </c>
      <c r="C670" s="1">
        <v>55.967599999999997</v>
      </c>
      <c r="D670" s="1">
        <v>3136.4468999999999</v>
      </c>
      <c r="E670" s="1">
        <v>4.3384</v>
      </c>
      <c r="F670" s="1">
        <v>111.369</v>
      </c>
      <c r="G670" s="1">
        <v>1065.4928</v>
      </c>
    </row>
    <row r="671" spans="1:7" x14ac:dyDescent="0.3">
      <c r="A671">
        <v>669</v>
      </c>
      <c r="B671" s="1">
        <v>56.051499999999997</v>
      </c>
      <c r="C671" s="1">
        <v>56.051499999999997</v>
      </c>
      <c r="D671" s="1">
        <v>3153.5486000000001</v>
      </c>
      <c r="E671" s="1">
        <v>4.6268000000000002</v>
      </c>
      <c r="F671" s="1">
        <v>125.9569</v>
      </c>
      <c r="G671" s="1">
        <v>840.19200000000001</v>
      </c>
    </row>
    <row r="672" spans="1:7" x14ac:dyDescent="0.3">
      <c r="A672">
        <v>670</v>
      </c>
      <c r="B672" s="1">
        <v>56.135300000000001</v>
      </c>
      <c r="C672" s="1">
        <v>56.135300000000001</v>
      </c>
      <c r="D672" s="1">
        <v>3200.2548999999999</v>
      </c>
      <c r="E672" s="1">
        <v>5.5045999999999999</v>
      </c>
      <c r="F672" s="1">
        <v>126.15309999999999</v>
      </c>
      <c r="G672" s="1">
        <v>771.64</v>
      </c>
    </row>
    <row r="673" spans="1:7" x14ac:dyDescent="0.3">
      <c r="A673">
        <v>671</v>
      </c>
      <c r="B673" s="1">
        <v>56.219099999999997</v>
      </c>
      <c r="C673" s="1">
        <v>56.219099999999997</v>
      </c>
      <c r="D673" s="1">
        <v>3168.2042999999999</v>
      </c>
      <c r="E673" s="1">
        <v>6.7893999999999997</v>
      </c>
      <c r="F673" s="1">
        <v>141.31620000000001</v>
      </c>
      <c r="G673" s="1">
        <v>606.73180000000002</v>
      </c>
    </row>
    <row r="674" spans="1:7" x14ac:dyDescent="0.3">
      <c r="A674">
        <v>672</v>
      </c>
      <c r="B674" s="1">
        <v>56.302999999999997</v>
      </c>
      <c r="C674" s="1">
        <v>56.302999999999997</v>
      </c>
      <c r="D674" s="1">
        <v>3153.9726000000001</v>
      </c>
      <c r="E674" s="1">
        <v>4.8025000000000002</v>
      </c>
      <c r="F674" s="1">
        <v>127.14149999999999</v>
      </c>
      <c r="G674" s="1">
        <v>667.13789999999995</v>
      </c>
    </row>
    <row r="675" spans="1:7" x14ac:dyDescent="0.3">
      <c r="A675">
        <v>673</v>
      </c>
      <c r="B675" s="1">
        <v>56.386800000000001</v>
      </c>
      <c r="C675" s="1">
        <v>56.386800000000001</v>
      </c>
      <c r="D675" s="1">
        <v>3151.2334999999998</v>
      </c>
      <c r="E675" s="1">
        <v>3.9392999999999998</v>
      </c>
      <c r="F675" s="1">
        <v>127.99460000000001</v>
      </c>
      <c r="G675" s="1">
        <v>1072.7628</v>
      </c>
    </row>
    <row r="676" spans="1:7" x14ac:dyDescent="0.3">
      <c r="A676">
        <v>674</v>
      </c>
      <c r="B676" s="1">
        <v>56.470700000000001</v>
      </c>
      <c r="C676" s="1">
        <v>56.470700000000001</v>
      </c>
      <c r="D676" s="1">
        <v>3139.3714</v>
      </c>
      <c r="E676" s="1">
        <v>7.6607000000000003</v>
      </c>
      <c r="F676" s="1">
        <v>151.65129999999999</v>
      </c>
      <c r="G676" s="1">
        <v>545.54409999999996</v>
      </c>
    </row>
    <row r="677" spans="1:7" x14ac:dyDescent="0.3">
      <c r="A677">
        <v>675</v>
      </c>
      <c r="B677" s="1">
        <v>56.554499999999997</v>
      </c>
      <c r="C677" s="1">
        <v>56.554499999999997</v>
      </c>
      <c r="D677" s="1">
        <v>3111.4783000000002</v>
      </c>
      <c r="E677" s="1">
        <v>3.8008000000000002</v>
      </c>
      <c r="F677" s="1">
        <v>137.0265</v>
      </c>
      <c r="G677" s="1">
        <v>906.02470000000005</v>
      </c>
    </row>
    <row r="678" spans="1:7" x14ac:dyDescent="0.3">
      <c r="A678">
        <v>676</v>
      </c>
      <c r="B678" s="1">
        <v>56.638399999999997</v>
      </c>
      <c r="C678" s="1">
        <v>56.638399999999997</v>
      </c>
      <c r="D678" s="1">
        <v>3126.4533999999999</v>
      </c>
      <c r="E678" s="1">
        <v>3.9165999999999999</v>
      </c>
      <c r="F678" s="1">
        <v>134.19239999999999</v>
      </c>
      <c r="G678" s="1">
        <v>891.12019999999995</v>
      </c>
    </row>
    <row r="679" spans="1:7" x14ac:dyDescent="0.3">
      <c r="A679">
        <v>677</v>
      </c>
      <c r="B679" s="1">
        <v>56.722200000000001</v>
      </c>
      <c r="C679" s="1">
        <v>56.722200000000001</v>
      </c>
      <c r="D679" s="1">
        <v>3138.6088</v>
      </c>
      <c r="E679" s="1">
        <v>5.0932000000000004</v>
      </c>
      <c r="F679" s="1">
        <v>136.5317</v>
      </c>
      <c r="G679" s="1">
        <v>537.2441</v>
      </c>
    </row>
    <row r="680" spans="1:7" x14ac:dyDescent="0.3">
      <c r="A680">
        <v>678</v>
      </c>
      <c r="B680" s="1">
        <v>56.806100000000001</v>
      </c>
      <c r="C680" s="1">
        <v>56.806100000000001</v>
      </c>
      <c r="D680" s="1">
        <v>3107.0508</v>
      </c>
      <c r="E680" s="1">
        <v>4.0304000000000002</v>
      </c>
      <c r="F680" s="1">
        <v>108.29730000000001</v>
      </c>
      <c r="G680" s="1">
        <v>1128.0407</v>
      </c>
    </row>
    <row r="681" spans="1:7" x14ac:dyDescent="0.3">
      <c r="A681">
        <v>679</v>
      </c>
      <c r="B681" s="1">
        <v>56.889899999999997</v>
      </c>
      <c r="C681" s="1">
        <v>56.889899999999997</v>
      </c>
      <c r="D681" s="1">
        <v>3153.2543999999998</v>
      </c>
      <c r="E681" s="1">
        <v>5.8887999999999998</v>
      </c>
      <c r="F681" s="1">
        <v>139.0016</v>
      </c>
      <c r="G681" s="1">
        <v>741.98699999999997</v>
      </c>
    </row>
    <row r="682" spans="1:7" x14ac:dyDescent="0.3">
      <c r="A682">
        <v>680</v>
      </c>
      <c r="B682" s="1">
        <v>56.973799999999997</v>
      </c>
      <c r="C682" s="1">
        <v>56.973799999999997</v>
      </c>
      <c r="D682" s="1">
        <v>3160.1473000000001</v>
      </c>
      <c r="E682" s="1">
        <v>3.3443999999999998</v>
      </c>
      <c r="F682" s="1">
        <v>73.303899999999999</v>
      </c>
      <c r="G682" s="1">
        <v>1552.8056999999999</v>
      </c>
    </row>
    <row r="683" spans="1:7" x14ac:dyDescent="0.3">
      <c r="A683">
        <v>681</v>
      </c>
      <c r="B683" s="1">
        <v>57.057600000000001</v>
      </c>
      <c r="C683" s="1">
        <v>57.057600000000001</v>
      </c>
      <c r="D683" s="1">
        <v>3126.5369999999998</v>
      </c>
      <c r="E683" s="1">
        <v>3.7126000000000001</v>
      </c>
      <c r="F683" s="1">
        <v>114.8348</v>
      </c>
      <c r="G683" s="1">
        <v>1001.3436</v>
      </c>
    </row>
    <row r="684" spans="1:7" x14ac:dyDescent="0.3">
      <c r="A684">
        <v>682</v>
      </c>
      <c r="B684" s="1">
        <v>57.141500000000001</v>
      </c>
      <c r="C684" s="1">
        <v>57.141500000000001</v>
      </c>
      <c r="D684" s="1">
        <v>3160.6008999999999</v>
      </c>
      <c r="E684" s="1">
        <v>4.4356999999999998</v>
      </c>
      <c r="F684" s="1">
        <v>162.72329999999999</v>
      </c>
      <c r="G684" s="1">
        <v>683.21029999999996</v>
      </c>
    </row>
    <row r="685" spans="1:7" x14ac:dyDescent="0.3">
      <c r="A685">
        <v>683</v>
      </c>
      <c r="B685" s="1">
        <v>57.225299999999997</v>
      </c>
      <c r="C685" s="1">
        <v>57.225299999999997</v>
      </c>
      <c r="D685" s="1">
        <v>3134.761</v>
      </c>
      <c r="E685" s="1">
        <v>6.8879000000000001</v>
      </c>
      <c r="F685" s="1">
        <v>148.78389999999999</v>
      </c>
      <c r="G685" s="1">
        <v>654.37210000000005</v>
      </c>
    </row>
    <row r="686" spans="1:7" x14ac:dyDescent="0.3">
      <c r="A686">
        <v>684</v>
      </c>
      <c r="B686" s="1">
        <v>57.309199999999997</v>
      </c>
      <c r="C686" s="1">
        <v>57.309199999999997</v>
      </c>
      <c r="D686" s="1">
        <v>3139.9272999999998</v>
      </c>
      <c r="E686" s="1">
        <v>3.9026999999999998</v>
      </c>
      <c r="F686" s="1">
        <v>124.05889999999999</v>
      </c>
      <c r="G686" s="1">
        <v>768.36839999999995</v>
      </c>
    </row>
    <row r="687" spans="1:7" x14ac:dyDescent="0.3">
      <c r="A687">
        <v>685</v>
      </c>
      <c r="B687" s="1">
        <v>57.393000000000001</v>
      </c>
      <c r="C687" s="1">
        <v>57.393000000000001</v>
      </c>
      <c r="D687" s="1">
        <v>3115.2620999999999</v>
      </c>
      <c r="E687" s="1">
        <v>6.1538000000000004</v>
      </c>
      <c r="F687" s="1">
        <v>126.6223</v>
      </c>
      <c r="G687" s="1">
        <v>963.34649999999999</v>
      </c>
    </row>
    <row r="688" spans="1:7" x14ac:dyDescent="0.3">
      <c r="A688">
        <v>686</v>
      </c>
      <c r="B688" s="1">
        <v>57.476799999999997</v>
      </c>
      <c r="C688" s="1">
        <v>57.476799999999997</v>
      </c>
      <c r="D688" s="1">
        <v>3125.0581000000002</v>
      </c>
      <c r="E688" s="1">
        <v>3.8487</v>
      </c>
      <c r="F688" s="1">
        <v>125.5431</v>
      </c>
      <c r="G688" s="1">
        <v>1252.1343999999999</v>
      </c>
    </row>
    <row r="689" spans="1:7" x14ac:dyDescent="0.3">
      <c r="A689">
        <v>687</v>
      </c>
      <c r="B689" s="1">
        <v>57.560699999999997</v>
      </c>
      <c r="C689" s="1">
        <v>57.560699999999997</v>
      </c>
      <c r="D689" s="1">
        <v>3110.3559</v>
      </c>
      <c r="E689" s="1">
        <v>3.8090000000000002</v>
      </c>
      <c r="F689" s="1">
        <v>131.8244</v>
      </c>
      <c r="G689" s="1">
        <v>855.48270000000002</v>
      </c>
    </row>
    <row r="690" spans="1:7" x14ac:dyDescent="0.3">
      <c r="A690">
        <v>688</v>
      </c>
      <c r="B690" s="1">
        <v>57.644500000000001</v>
      </c>
      <c r="C690" s="1">
        <v>57.644500000000001</v>
      </c>
      <c r="D690" s="1">
        <v>3070.55</v>
      </c>
      <c r="E690" s="1">
        <v>5.8348000000000004</v>
      </c>
      <c r="F690" s="1">
        <v>140.3382</v>
      </c>
      <c r="G690" s="1">
        <v>680.82010000000002</v>
      </c>
    </row>
    <row r="691" spans="1:7" x14ac:dyDescent="0.3">
      <c r="A691">
        <v>689</v>
      </c>
      <c r="B691" s="1">
        <v>57.728400000000001</v>
      </c>
      <c r="C691" s="1">
        <v>57.728400000000001</v>
      </c>
      <c r="D691" s="1">
        <v>3121.5311000000002</v>
      </c>
      <c r="E691" s="1">
        <v>7.1001000000000003</v>
      </c>
      <c r="F691" s="1">
        <v>151.5727</v>
      </c>
      <c r="G691" s="1">
        <v>648.82489999999996</v>
      </c>
    </row>
    <row r="692" spans="1:7" x14ac:dyDescent="0.3">
      <c r="A692">
        <v>690</v>
      </c>
      <c r="B692" s="1">
        <v>57.812199999999997</v>
      </c>
      <c r="C692" s="1">
        <v>57.812199999999997</v>
      </c>
      <c r="D692" s="1">
        <v>3126.491</v>
      </c>
      <c r="E692" s="1">
        <v>5.3601000000000001</v>
      </c>
      <c r="F692" s="1">
        <v>121.0907</v>
      </c>
      <c r="G692" s="1">
        <v>679.79380000000003</v>
      </c>
    </row>
    <row r="693" spans="1:7" x14ac:dyDescent="0.3">
      <c r="A693">
        <v>691</v>
      </c>
      <c r="B693" s="1">
        <v>57.896099999999997</v>
      </c>
      <c r="C693" s="1">
        <v>57.896099999999997</v>
      </c>
      <c r="D693" s="1">
        <v>3102.2314000000001</v>
      </c>
      <c r="E693" s="1">
        <v>3.2610000000000001</v>
      </c>
      <c r="F693" s="1">
        <v>121.8668</v>
      </c>
      <c r="G693" s="1">
        <v>1368.3155999999999</v>
      </c>
    </row>
    <row r="694" spans="1:7" x14ac:dyDescent="0.3">
      <c r="A694">
        <v>692</v>
      </c>
      <c r="B694" s="1">
        <v>57.979900000000001</v>
      </c>
      <c r="C694" s="1">
        <v>57.979900000000001</v>
      </c>
      <c r="D694" s="1">
        <v>3087.0866999999998</v>
      </c>
      <c r="E694" s="1">
        <v>4.7697000000000003</v>
      </c>
      <c r="F694" s="1">
        <v>127.3115</v>
      </c>
      <c r="G694" s="1">
        <v>1028.8425999999999</v>
      </c>
    </row>
    <row r="695" spans="1:7" x14ac:dyDescent="0.3">
      <c r="A695">
        <v>693</v>
      </c>
      <c r="B695" s="1">
        <v>58.063800000000001</v>
      </c>
      <c r="C695" s="1">
        <v>58.063800000000001</v>
      </c>
      <c r="D695" s="1">
        <v>3057.4463999999998</v>
      </c>
      <c r="E695" s="1">
        <v>4.0149999999999997</v>
      </c>
      <c r="F695" s="1">
        <v>123.5564</v>
      </c>
      <c r="G695" s="1">
        <v>817.54520000000002</v>
      </c>
    </row>
    <row r="696" spans="1:7" x14ac:dyDescent="0.3">
      <c r="A696">
        <v>694</v>
      </c>
      <c r="B696" s="1">
        <v>58.147599999999997</v>
      </c>
      <c r="C696" s="1">
        <v>58.147599999999997</v>
      </c>
      <c r="D696" s="1">
        <v>3141.8252000000002</v>
      </c>
      <c r="E696" s="1">
        <v>4.7436999999999996</v>
      </c>
      <c r="F696" s="1">
        <v>139.86170000000001</v>
      </c>
      <c r="G696" s="1">
        <v>604.02620000000002</v>
      </c>
    </row>
    <row r="697" spans="1:7" x14ac:dyDescent="0.3">
      <c r="A697">
        <v>695</v>
      </c>
      <c r="B697" s="1">
        <v>58.231499999999997</v>
      </c>
      <c r="C697" s="1">
        <v>58.231499999999997</v>
      </c>
      <c r="D697" s="1">
        <v>3138.7993999999999</v>
      </c>
      <c r="E697" s="1">
        <v>3.8561000000000001</v>
      </c>
      <c r="F697" s="1">
        <v>130.02449999999999</v>
      </c>
      <c r="G697" s="1">
        <v>978.16849999999999</v>
      </c>
    </row>
    <row r="698" spans="1:7" x14ac:dyDescent="0.3">
      <c r="A698">
        <v>696</v>
      </c>
      <c r="B698" s="1">
        <v>58.315300000000001</v>
      </c>
      <c r="C698" s="1">
        <v>58.315300000000001</v>
      </c>
      <c r="D698" s="1">
        <v>3131.8811999999998</v>
      </c>
      <c r="E698" s="1">
        <v>3.8363</v>
      </c>
      <c r="F698" s="1">
        <v>135.90389999999999</v>
      </c>
      <c r="G698" s="1">
        <v>802.92660000000001</v>
      </c>
    </row>
    <row r="699" spans="1:7" x14ac:dyDescent="0.3">
      <c r="A699">
        <v>697</v>
      </c>
      <c r="B699" s="1">
        <v>58.3992</v>
      </c>
      <c r="C699" s="1">
        <v>58.3992</v>
      </c>
      <c r="D699" s="1">
        <v>3106.9690000000001</v>
      </c>
      <c r="E699" s="1">
        <v>5.6040999999999999</v>
      </c>
      <c r="F699" s="1">
        <v>129.54810000000001</v>
      </c>
      <c r="G699" s="1">
        <v>677.3818</v>
      </c>
    </row>
    <row r="700" spans="1:7" x14ac:dyDescent="0.3">
      <c r="A700">
        <v>698</v>
      </c>
      <c r="B700" s="1">
        <v>58.482999999999997</v>
      </c>
      <c r="C700" s="1">
        <v>58.482999999999997</v>
      </c>
      <c r="D700" s="1">
        <v>3116.8764999999999</v>
      </c>
      <c r="E700" s="1">
        <v>4.5289000000000001</v>
      </c>
      <c r="F700" s="1">
        <v>132.12200000000001</v>
      </c>
      <c r="G700" s="1">
        <v>903.98350000000005</v>
      </c>
    </row>
    <row r="701" spans="1:7" x14ac:dyDescent="0.3">
      <c r="A701">
        <v>699</v>
      </c>
      <c r="B701" s="1">
        <v>58.566899999999997</v>
      </c>
      <c r="C701" s="1">
        <v>58.566899999999997</v>
      </c>
      <c r="D701" s="1">
        <v>3114.5796999999998</v>
      </c>
      <c r="E701" s="1">
        <v>6.9092000000000002</v>
      </c>
      <c r="F701" s="1">
        <v>129.26609999999999</v>
      </c>
      <c r="G701" s="1">
        <v>716.16219999999998</v>
      </c>
    </row>
    <row r="702" spans="1:7" x14ac:dyDescent="0.3">
      <c r="A702">
        <v>700</v>
      </c>
      <c r="B702" s="1">
        <v>58.650700000000001</v>
      </c>
      <c r="C702" s="1">
        <v>58.650700000000001</v>
      </c>
      <c r="D702" s="1">
        <v>3161.5355</v>
      </c>
      <c r="E702" s="1">
        <v>3.9548000000000001</v>
      </c>
      <c r="F702" s="1">
        <v>128.32740000000001</v>
      </c>
      <c r="G702" s="1">
        <v>1029.5714</v>
      </c>
    </row>
    <row r="703" spans="1:7" x14ac:dyDescent="0.3">
      <c r="A703">
        <v>701</v>
      </c>
      <c r="B703" s="1">
        <v>58.734499999999997</v>
      </c>
      <c r="C703" s="1">
        <v>58.734499999999997</v>
      </c>
      <c r="D703" s="1">
        <v>3118.5156000000002</v>
      </c>
      <c r="E703" s="1">
        <v>5.3559000000000001</v>
      </c>
      <c r="F703" s="1">
        <v>138.70339999999999</v>
      </c>
      <c r="G703" s="1">
        <v>673.12829999999997</v>
      </c>
    </row>
    <row r="704" spans="1:7" x14ac:dyDescent="0.3">
      <c r="A704">
        <v>702</v>
      </c>
      <c r="B704" s="1">
        <v>58.818399999999997</v>
      </c>
      <c r="C704" s="1">
        <v>58.818399999999997</v>
      </c>
      <c r="D704" s="1">
        <v>3046.2828</v>
      </c>
      <c r="E704" s="1">
        <v>4.3815</v>
      </c>
      <c r="F704" s="1">
        <v>127.5021</v>
      </c>
      <c r="G704" s="1">
        <v>757.17729999999995</v>
      </c>
    </row>
    <row r="705" spans="1:7" x14ac:dyDescent="0.3">
      <c r="A705">
        <v>703</v>
      </c>
      <c r="B705" s="1">
        <v>58.902200000000001</v>
      </c>
      <c r="C705" s="1">
        <v>58.902200000000001</v>
      </c>
      <c r="D705" s="1">
        <v>3139.9387000000002</v>
      </c>
      <c r="E705" s="1">
        <v>3.7938999999999998</v>
      </c>
      <c r="F705" s="1">
        <v>110.40689999999999</v>
      </c>
      <c r="G705" s="1">
        <v>1063.1781000000001</v>
      </c>
    </row>
    <row r="706" spans="1:7" x14ac:dyDescent="0.3">
      <c r="A706">
        <v>704</v>
      </c>
      <c r="B706" s="1">
        <v>58.9861</v>
      </c>
      <c r="C706" s="1">
        <v>58.9861</v>
      </c>
      <c r="D706" s="1">
        <v>3121.0956000000001</v>
      </c>
      <c r="E706" s="1">
        <v>4.6158000000000001</v>
      </c>
      <c r="F706" s="1">
        <v>141.10140000000001</v>
      </c>
      <c r="G706" s="1">
        <v>674.18219999999997</v>
      </c>
    </row>
    <row r="707" spans="1:7" x14ac:dyDescent="0.3">
      <c r="A707">
        <v>705</v>
      </c>
      <c r="B707" s="1">
        <v>59.069899999999997</v>
      </c>
      <c r="C707" s="1">
        <v>59.069899999999997</v>
      </c>
      <c r="D707" s="1">
        <v>3084.0837000000001</v>
      </c>
      <c r="E707" s="1">
        <v>6.3125999999999998</v>
      </c>
      <c r="F707" s="1">
        <v>130.73869999999999</v>
      </c>
      <c r="G707" s="1">
        <v>593.88969999999995</v>
      </c>
    </row>
    <row r="708" spans="1:7" x14ac:dyDescent="0.3">
      <c r="A708">
        <v>706</v>
      </c>
      <c r="B708" s="1">
        <v>59.153799999999997</v>
      </c>
      <c r="C708" s="1">
        <v>59.153799999999997</v>
      </c>
      <c r="D708" s="1">
        <v>3066.1694000000002</v>
      </c>
      <c r="E708" s="1">
        <v>4.3800999999999997</v>
      </c>
      <c r="F708" s="1">
        <v>110.1658</v>
      </c>
      <c r="G708" s="1">
        <v>822.0258</v>
      </c>
    </row>
    <row r="709" spans="1:7" x14ac:dyDescent="0.3">
      <c r="A709">
        <v>707</v>
      </c>
      <c r="B709" s="1">
        <v>59.2376</v>
      </c>
      <c r="C709" s="1">
        <v>59.2376</v>
      </c>
      <c r="D709" s="1">
        <v>3057.4092999999998</v>
      </c>
      <c r="E709" s="1">
        <v>5.5042</v>
      </c>
      <c r="F709" s="1">
        <v>143.31780000000001</v>
      </c>
      <c r="G709" s="1">
        <v>581.56020000000001</v>
      </c>
    </row>
    <row r="710" spans="1:7" x14ac:dyDescent="0.3">
      <c r="A710">
        <v>708</v>
      </c>
      <c r="B710" s="1">
        <v>59.3215</v>
      </c>
      <c r="C710" s="1">
        <v>59.3215</v>
      </c>
      <c r="D710" s="1">
        <v>3111.2156</v>
      </c>
      <c r="E710" s="1">
        <v>3.1857000000000002</v>
      </c>
      <c r="F710" s="1">
        <v>99.062399999999997</v>
      </c>
      <c r="G710" s="1">
        <v>1301.0534</v>
      </c>
    </row>
    <row r="711" spans="1:7" x14ac:dyDescent="0.3">
      <c r="A711">
        <v>709</v>
      </c>
      <c r="B711" s="1">
        <v>59.405299999999997</v>
      </c>
      <c r="C711" s="1">
        <v>59.405299999999997</v>
      </c>
      <c r="D711" s="1">
        <v>3066.8380000000002</v>
      </c>
      <c r="E711" s="1">
        <v>3.7277</v>
      </c>
      <c r="F711" s="1">
        <v>125.8522</v>
      </c>
      <c r="G711" s="1">
        <v>1214.3860999999999</v>
      </c>
    </row>
    <row r="712" spans="1:7" x14ac:dyDescent="0.3">
      <c r="A712">
        <v>710</v>
      </c>
      <c r="B712" s="1">
        <v>59.489199999999997</v>
      </c>
      <c r="C712" s="1">
        <v>59.489199999999997</v>
      </c>
      <c r="D712" s="1">
        <v>3115.9214000000002</v>
      </c>
      <c r="E712" s="1">
        <v>4.1199000000000003</v>
      </c>
      <c r="F712" s="1">
        <v>120.6808</v>
      </c>
      <c r="G712" s="1">
        <v>809.58420000000001</v>
      </c>
    </row>
    <row r="713" spans="1:7" x14ac:dyDescent="0.3">
      <c r="A713">
        <v>711</v>
      </c>
      <c r="B713" s="1">
        <v>59.573</v>
      </c>
      <c r="C713" s="1">
        <v>59.573</v>
      </c>
      <c r="D713" s="1">
        <v>3108.3766000000001</v>
      </c>
      <c r="E713" s="1">
        <v>3.85</v>
      </c>
      <c r="F713" s="1">
        <v>111.1711</v>
      </c>
      <c r="G713" s="1">
        <v>1110.6189999999999</v>
      </c>
    </row>
    <row r="714" spans="1:7" x14ac:dyDescent="0.3">
      <c r="A714">
        <v>712</v>
      </c>
      <c r="B714" s="1">
        <v>59.6569</v>
      </c>
      <c r="C714" s="1">
        <v>59.6569</v>
      </c>
      <c r="D714" s="1">
        <v>3133.0032999999999</v>
      </c>
      <c r="E714" s="1">
        <v>5.8212000000000002</v>
      </c>
      <c r="F714" s="1">
        <v>149.61969999999999</v>
      </c>
      <c r="G714" s="1">
        <v>546.30100000000004</v>
      </c>
    </row>
    <row r="715" spans="1:7" x14ac:dyDescent="0.3">
      <c r="A715">
        <v>713</v>
      </c>
      <c r="B715" s="1">
        <v>59.740699999999997</v>
      </c>
      <c r="C715" s="1">
        <v>59.740699999999997</v>
      </c>
      <c r="D715" s="1">
        <v>3084.5068000000001</v>
      </c>
      <c r="E715" s="1">
        <v>4.1696</v>
      </c>
      <c r="F715" s="1">
        <v>130.73740000000001</v>
      </c>
      <c r="G715" s="1">
        <v>1046.7916</v>
      </c>
    </row>
    <row r="716" spans="1:7" x14ac:dyDescent="0.3">
      <c r="A716">
        <v>714</v>
      </c>
      <c r="B716" s="1">
        <v>59.824599999999997</v>
      </c>
      <c r="C716" s="1">
        <v>59.824599999999997</v>
      </c>
      <c r="D716" s="1">
        <v>3097.9333000000001</v>
      </c>
      <c r="E716" s="1">
        <v>3.8264</v>
      </c>
      <c r="F716" s="1">
        <v>121.6317</v>
      </c>
      <c r="G716" s="1">
        <v>1062.8764000000001</v>
      </c>
    </row>
    <row r="717" spans="1:7" x14ac:dyDescent="0.3">
      <c r="A717">
        <v>715</v>
      </c>
      <c r="B717" s="1">
        <v>59.9084</v>
      </c>
      <c r="C717" s="1">
        <v>59.9084</v>
      </c>
      <c r="D717" s="1">
        <v>3069.8413999999998</v>
      </c>
      <c r="E717" s="1">
        <v>6.5087999999999999</v>
      </c>
      <c r="F717" s="1">
        <v>134.441</v>
      </c>
      <c r="G717" s="1">
        <v>555.3877</v>
      </c>
    </row>
    <row r="718" spans="1:7" x14ac:dyDescent="0.3">
      <c r="A718">
        <v>716</v>
      </c>
      <c r="B718" s="1">
        <v>59.992199999999997</v>
      </c>
      <c r="C718" s="1">
        <v>59.992199999999997</v>
      </c>
      <c r="D718" s="1">
        <v>3141.1902</v>
      </c>
      <c r="E718" s="1">
        <v>4.8097000000000003</v>
      </c>
      <c r="F718" s="1">
        <v>134.56010000000001</v>
      </c>
      <c r="G718" s="1">
        <v>578.84760000000006</v>
      </c>
    </row>
    <row r="719" spans="1:7" x14ac:dyDescent="0.3">
      <c r="A719">
        <v>717</v>
      </c>
      <c r="B719" s="1">
        <v>60.076099999999997</v>
      </c>
      <c r="C719" s="1">
        <v>60.076099999999997</v>
      </c>
      <c r="D719" s="1">
        <v>3138.1826999999998</v>
      </c>
      <c r="E719" s="1">
        <v>3.8504999999999998</v>
      </c>
      <c r="F719" s="1">
        <v>137.93389999999999</v>
      </c>
      <c r="G719" s="1">
        <v>762.79190000000006</v>
      </c>
    </row>
    <row r="720" spans="1:7" x14ac:dyDescent="0.3">
      <c r="A720">
        <v>718</v>
      </c>
      <c r="B720" s="1">
        <v>60.1599</v>
      </c>
      <c r="C720" s="1">
        <v>60.1599</v>
      </c>
      <c r="D720" s="1">
        <v>3269.0171999999998</v>
      </c>
      <c r="E720" s="1">
        <v>4.6372</v>
      </c>
      <c r="F720" s="1">
        <v>140.3115</v>
      </c>
      <c r="G720" s="1">
        <v>823.24779999999998</v>
      </c>
    </row>
    <row r="721" spans="1:7" x14ac:dyDescent="0.3">
      <c r="A721">
        <v>719</v>
      </c>
      <c r="B721" s="1">
        <v>60.2438</v>
      </c>
      <c r="C721" s="1">
        <v>60.2438</v>
      </c>
      <c r="D721" s="1">
        <v>3618.2827000000002</v>
      </c>
      <c r="E721" s="1">
        <v>5.8643999999999998</v>
      </c>
      <c r="F721" s="1">
        <v>182.1386</v>
      </c>
      <c r="G721" s="1">
        <v>922.93730000000005</v>
      </c>
    </row>
    <row r="722" spans="1:7" x14ac:dyDescent="0.3">
      <c r="A722">
        <v>720</v>
      </c>
      <c r="B722" s="1">
        <v>60.327599999999997</v>
      </c>
      <c r="C722" s="1">
        <v>60.327599999999997</v>
      </c>
      <c r="D722" s="1">
        <v>3986.2447000000002</v>
      </c>
      <c r="E722" s="1">
        <v>4.3209</v>
      </c>
      <c r="F722" s="1">
        <v>211.62739999999999</v>
      </c>
      <c r="G722" s="1">
        <v>885.77750000000003</v>
      </c>
    </row>
    <row r="723" spans="1:7" x14ac:dyDescent="0.3">
      <c r="A723">
        <v>721</v>
      </c>
      <c r="B723" s="1">
        <v>60.411499999999997</v>
      </c>
      <c r="C723" s="1">
        <v>60.411499999999997</v>
      </c>
      <c r="D723" s="1">
        <v>4190.3362999999999</v>
      </c>
      <c r="E723" s="1">
        <v>6.0911</v>
      </c>
      <c r="F723" s="1">
        <v>167.96639999999999</v>
      </c>
      <c r="G723" s="1">
        <v>575.40179999999998</v>
      </c>
    </row>
    <row r="724" spans="1:7" x14ac:dyDescent="0.3">
      <c r="A724">
        <v>722</v>
      </c>
      <c r="B724" s="1">
        <v>60.4953</v>
      </c>
      <c r="C724" s="1">
        <v>60.4953</v>
      </c>
      <c r="D724" s="1">
        <v>4262.4071000000004</v>
      </c>
      <c r="E724" s="1">
        <v>5.1989999999999998</v>
      </c>
      <c r="F724" s="1">
        <v>142.37090000000001</v>
      </c>
      <c r="G724" s="1">
        <v>917.28530000000001</v>
      </c>
    </row>
    <row r="725" spans="1:7" x14ac:dyDescent="0.3">
      <c r="A725">
        <v>723</v>
      </c>
      <c r="B725" s="1">
        <v>60.5792</v>
      </c>
      <c r="C725" s="1">
        <v>60.5792</v>
      </c>
      <c r="D725" s="1">
        <v>4292.9531999999999</v>
      </c>
      <c r="E725" s="1">
        <v>6.4097</v>
      </c>
      <c r="F725" s="1">
        <v>153.12989999999999</v>
      </c>
      <c r="G725" s="1">
        <v>846.38800000000003</v>
      </c>
    </row>
    <row r="726" spans="1:7" x14ac:dyDescent="0.3">
      <c r="A726">
        <v>724</v>
      </c>
      <c r="B726" s="1">
        <v>60.662999999999997</v>
      </c>
      <c r="C726" s="1">
        <v>60.662999999999997</v>
      </c>
      <c r="D726" s="1">
        <v>4281.4650000000001</v>
      </c>
      <c r="E726" s="1">
        <v>4.2023000000000001</v>
      </c>
      <c r="F726" s="1">
        <v>130.34399999999999</v>
      </c>
      <c r="G726" s="1">
        <v>776.8451</v>
      </c>
    </row>
    <row r="727" spans="1:7" x14ac:dyDescent="0.3">
      <c r="A727">
        <v>725</v>
      </c>
      <c r="B727" s="1">
        <v>60.746899999999997</v>
      </c>
      <c r="C727" s="1">
        <v>60.746899999999997</v>
      </c>
      <c r="D727" s="1">
        <v>4244.8528999999999</v>
      </c>
      <c r="E727" s="1">
        <v>4.8094999999999999</v>
      </c>
      <c r="F727" s="1">
        <v>128.64510000000001</v>
      </c>
      <c r="G727" s="1">
        <v>996.56399999999996</v>
      </c>
    </row>
    <row r="728" spans="1:7" x14ac:dyDescent="0.3">
      <c r="A728">
        <v>726</v>
      </c>
      <c r="B728" s="1">
        <v>60.8307</v>
      </c>
      <c r="C728" s="1">
        <v>60.8307</v>
      </c>
      <c r="D728" s="1">
        <v>4268.6603999999998</v>
      </c>
      <c r="E728" s="1">
        <v>4.6685999999999996</v>
      </c>
      <c r="F728" s="1">
        <v>142.79640000000001</v>
      </c>
      <c r="G728" s="1">
        <v>685.67349999999999</v>
      </c>
    </row>
    <row r="729" spans="1:7" x14ac:dyDescent="0.3">
      <c r="A729">
        <v>727</v>
      </c>
      <c r="B729" s="1">
        <v>60.9146</v>
      </c>
      <c r="C729" s="1">
        <v>60.9146</v>
      </c>
      <c r="D729" s="1">
        <v>4201.5389999999998</v>
      </c>
      <c r="E729" s="1">
        <v>5.0216000000000003</v>
      </c>
      <c r="F729" s="1">
        <v>148.499</v>
      </c>
      <c r="G729" s="1">
        <v>738.27739999999994</v>
      </c>
    </row>
    <row r="730" spans="1:7" x14ac:dyDescent="0.3">
      <c r="A730">
        <v>728</v>
      </c>
      <c r="B730" s="1">
        <v>60.998399999999997</v>
      </c>
      <c r="C730" s="1">
        <v>60.998399999999997</v>
      </c>
      <c r="D730" s="1">
        <v>4254.4687000000004</v>
      </c>
      <c r="E730" s="1">
        <v>4.5335000000000001</v>
      </c>
      <c r="F730" s="1">
        <v>144.36320000000001</v>
      </c>
      <c r="G730" s="1">
        <v>630.9248</v>
      </c>
    </row>
    <row r="731" spans="1:7" x14ac:dyDescent="0.3">
      <c r="A731">
        <v>729</v>
      </c>
      <c r="B731" s="1">
        <v>61.082299999999996</v>
      </c>
      <c r="C731" s="1">
        <v>61.082299999999996</v>
      </c>
      <c r="D731" s="1">
        <v>4261.7245000000003</v>
      </c>
      <c r="E731" s="1">
        <v>4.6311</v>
      </c>
      <c r="F731" s="1">
        <v>143.41919999999999</v>
      </c>
      <c r="G731" s="1">
        <v>670.89350000000002</v>
      </c>
    </row>
    <row r="732" spans="1:7" x14ac:dyDescent="0.3">
      <c r="A732">
        <v>730</v>
      </c>
      <c r="B732" s="1">
        <v>61.1661</v>
      </c>
      <c r="C732" s="1">
        <v>61.1661</v>
      </c>
      <c r="D732" s="1">
        <v>4234.9355999999998</v>
      </c>
      <c r="E732" s="1">
        <v>3.9131</v>
      </c>
      <c r="F732" s="1">
        <v>105.1682</v>
      </c>
      <c r="G732" s="1">
        <v>886.31349999999998</v>
      </c>
    </row>
    <row r="733" spans="1:7" x14ac:dyDescent="0.3">
      <c r="A733">
        <v>731</v>
      </c>
      <c r="B733" s="1">
        <v>61.249899999999997</v>
      </c>
      <c r="C733" s="1">
        <v>61.249899999999997</v>
      </c>
      <c r="D733" s="1">
        <v>4257.2551000000003</v>
      </c>
      <c r="E733" s="1">
        <v>4.0387000000000004</v>
      </c>
      <c r="F733" s="1">
        <v>129.20330000000001</v>
      </c>
      <c r="G733" s="1">
        <v>891.81659999999999</v>
      </c>
    </row>
    <row r="734" spans="1:7" x14ac:dyDescent="0.3">
      <c r="A734">
        <v>732</v>
      </c>
      <c r="B734" s="1">
        <v>61.333799999999997</v>
      </c>
      <c r="C734" s="1">
        <v>61.333799999999997</v>
      </c>
      <c r="D734" s="1">
        <v>4237.0375999999997</v>
      </c>
      <c r="E734" s="1">
        <v>3.3243999999999998</v>
      </c>
      <c r="F734" s="1">
        <v>126.8356</v>
      </c>
      <c r="G734" s="1">
        <v>1334.9925000000001</v>
      </c>
    </row>
    <row r="735" spans="1:7" x14ac:dyDescent="0.3">
      <c r="A735">
        <v>733</v>
      </c>
      <c r="B735" s="1">
        <v>61.4176</v>
      </c>
      <c r="C735" s="1">
        <v>61.4176</v>
      </c>
      <c r="D735" s="1">
        <v>4285.8104999999996</v>
      </c>
      <c r="E735" s="1">
        <v>4.1954000000000002</v>
      </c>
      <c r="F735" s="1">
        <v>141.9984</v>
      </c>
      <c r="G735" s="1">
        <v>732.59389999999996</v>
      </c>
    </row>
    <row r="736" spans="1:7" x14ac:dyDescent="0.3">
      <c r="A736">
        <v>734</v>
      </c>
      <c r="B736" s="1">
        <v>61.5015</v>
      </c>
      <c r="C736" s="1">
        <v>61.5015</v>
      </c>
      <c r="D736" s="1">
        <v>4298.9399000000003</v>
      </c>
      <c r="E736" s="1">
        <v>4.4969000000000001</v>
      </c>
      <c r="F736" s="1">
        <v>116.18810000000001</v>
      </c>
      <c r="G736" s="1">
        <v>649.20600000000002</v>
      </c>
    </row>
    <row r="737" spans="1:7" x14ac:dyDescent="0.3">
      <c r="A737">
        <v>735</v>
      </c>
      <c r="B737" s="1">
        <v>61.585299999999997</v>
      </c>
      <c r="C737" s="1">
        <v>61.585299999999997</v>
      </c>
      <c r="D737" s="1">
        <v>4254.9116999999997</v>
      </c>
      <c r="E737" s="1">
        <v>4.6163999999999996</v>
      </c>
      <c r="F737" s="1">
        <v>143.553</v>
      </c>
      <c r="G737" s="1">
        <v>696.73540000000003</v>
      </c>
    </row>
    <row r="738" spans="1:7" x14ac:dyDescent="0.3">
      <c r="A738">
        <v>736</v>
      </c>
      <c r="B738" s="1">
        <v>61.669199999999996</v>
      </c>
      <c r="C738" s="1">
        <v>61.669199999999996</v>
      </c>
      <c r="D738" s="1">
        <v>4245.8474999999999</v>
      </c>
      <c r="E738" s="1">
        <v>4.5324</v>
      </c>
      <c r="F738" s="1">
        <v>138.4734</v>
      </c>
      <c r="G738" s="1">
        <v>1064.8987999999999</v>
      </c>
    </row>
    <row r="739" spans="1:7" x14ac:dyDescent="0.3">
      <c r="A739">
        <v>737</v>
      </c>
      <c r="B739" s="1">
        <v>61.753</v>
      </c>
      <c r="C739" s="1">
        <v>61.753</v>
      </c>
      <c r="D739" s="1">
        <v>4279.7889999999998</v>
      </c>
      <c r="E739" s="1">
        <v>5.1143999999999998</v>
      </c>
      <c r="F739" s="1">
        <v>148.52000000000001</v>
      </c>
      <c r="G739" s="1">
        <v>746.11379999999997</v>
      </c>
    </row>
    <row r="740" spans="1:7" x14ac:dyDescent="0.3">
      <c r="A740">
        <v>738</v>
      </c>
      <c r="B740" s="1">
        <v>61.8369</v>
      </c>
      <c r="C740" s="1">
        <v>61.8369</v>
      </c>
      <c r="D740" s="1">
        <v>4259.4687000000004</v>
      </c>
      <c r="E740" s="1">
        <v>3.9140999999999999</v>
      </c>
      <c r="F740" s="1">
        <v>128.4151</v>
      </c>
      <c r="G740" s="1">
        <v>798.13679999999999</v>
      </c>
    </row>
    <row r="741" spans="1:7" x14ac:dyDescent="0.3">
      <c r="A741">
        <v>739</v>
      </c>
      <c r="B741" s="1">
        <v>61.920699999999997</v>
      </c>
      <c r="C741" s="1">
        <v>61.920699999999997</v>
      </c>
      <c r="D741" s="1">
        <v>4258.3401000000003</v>
      </c>
      <c r="E741" s="1">
        <v>4.5881999999999996</v>
      </c>
      <c r="F741" s="1">
        <v>144.51669999999999</v>
      </c>
      <c r="G741" s="1">
        <v>648.03409999999997</v>
      </c>
    </row>
    <row r="742" spans="1:7" x14ac:dyDescent="0.3">
      <c r="A742">
        <v>740</v>
      </c>
      <c r="B742" s="1">
        <v>62.004600000000003</v>
      </c>
      <c r="C742" s="1">
        <v>62.004600000000003</v>
      </c>
      <c r="D742" s="1">
        <v>4272.6911</v>
      </c>
      <c r="E742" s="1">
        <v>5.2920999999999996</v>
      </c>
      <c r="F742" s="1">
        <v>144.8065</v>
      </c>
      <c r="G742" s="1">
        <v>792.37369999999999</v>
      </c>
    </row>
    <row r="743" spans="1:7" x14ac:dyDescent="0.3">
      <c r="A743">
        <v>741</v>
      </c>
      <c r="B743" s="1">
        <v>62.0884</v>
      </c>
      <c r="C743" s="1">
        <v>62.0884</v>
      </c>
      <c r="D743" s="1">
        <v>4268.9169000000002</v>
      </c>
      <c r="E743" s="1">
        <v>4.8407999999999998</v>
      </c>
      <c r="F743" s="1">
        <v>133.66380000000001</v>
      </c>
      <c r="G743" s="1">
        <v>890.97289999999998</v>
      </c>
    </row>
    <row r="744" spans="1:7" x14ac:dyDescent="0.3">
      <c r="A744">
        <v>742</v>
      </c>
      <c r="B744" s="1">
        <v>62.1723</v>
      </c>
      <c r="C744" s="1">
        <v>62.1723</v>
      </c>
      <c r="D744" s="1">
        <v>4314.8530000000001</v>
      </c>
      <c r="E744" s="1">
        <v>4.0000999999999998</v>
      </c>
      <c r="F744" s="1">
        <v>148.70529999999999</v>
      </c>
      <c r="G744" s="1">
        <v>906.72720000000004</v>
      </c>
    </row>
    <row r="745" spans="1:7" x14ac:dyDescent="0.3">
      <c r="A745">
        <v>743</v>
      </c>
      <c r="B745" s="1">
        <v>62.256100000000004</v>
      </c>
      <c r="C745" s="1">
        <v>62.256100000000004</v>
      </c>
      <c r="D745" s="1">
        <v>4314.0190000000002</v>
      </c>
      <c r="E745" s="1">
        <v>4.1031000000000004</v>
      </c>
      <c r="F745" s="1">
        <v>133.88200000000001</v>
      </c>
      <c r="G745" s="1">
        <v>903.34730000000002</v>
      </c>
    </row>
    <row r="746" spans="1:7" x14ac:dyDescent="0.3">
      <c r="A746">
        <v>744</v>
      </c>
      <c r="B746" s="1">
        <v>62.34</v>
      </c>
      <c r="C746" s="1">
        <v>62.34</v>
      </c>
      <c r="D746" s="1">
        <v>4261.0517</v>
      </c>
      <c r="E746" s="1">
        <v>6.4081000000000001</v>
      </c>
      <c r="F746" s="1">
        <v>132.66130000000001</v>
      </c>
      <c r="G746" s="1">
        <v>754.14340000000004</v>
      </c>
    </row>
    <row r="747" spans="1:7" x14ac:dyDescent="0.3">
      <c r="A747">
        <v>745</v>
      </c>
      <c r="B747" s="1">
        <v>62.4238</v>
      </c>
      <c r="C747" s="1">
        <v>62.4238</v>
      </c>
      <c r="D747" s="1">
        <v>4259.1441999999997</v>
      </c>
      <c r="E747" s="1">
        <v>4.6669999999999998</v>
      </c>
      <c r="F747" s="1">
        <v>130.19880000000001</v>
      </c>
      <c r="G747" s="1">
        <v>748.21299999999997</v>
      </c>
    </row>
    <row r="748" spans="1:7" x14ac:dyDescent="0.3">
      <c r="A748">
        <v>746</v>
      </c>
      <c r="B748" s="1">
        <v>62.507599999999996</v>
      </c>
      <c r="C748" s="1">
        <v>62.507599999999996</v>
      </c>
      <c r="D748" s="1">
        <v>4263.0784999999996</v>
      </c>
      <c r="E748" s="1">
        <v>5.5149999999999997</v>
      </c>
      <c r="F748" s="1">
        <v>127.27509999999999</v>
      </c>
      <c r="G748" s="1">
        <v>815.57590000000005</v>
      </c>
    </row>
    <row r="749" spans="1:7" x14ac:dyDescent="0.3">
      <c r="A749">
        <v>747</v>
      </c>
      <c r="B749" s="1">
        <v>62.591500000000003</v>
      </c>
      <c r="C749" s="1">
        <v>62.591500000000003</v>
      </c>
      <c r="D749" s="1">
        <v>4275.3999999999996</v>
      </c>
      <c r="E749" s="1">
        <v>6.5789</v>
      </c>
      <c r="F749" s="1">
        <v>139.9128</v>
      </c>
      <c r="G749" s="1">
        <v>942.88649999999996</v>
      </c>
    </row>
    <row r="750" spans="1:7" x14ac:dyDescent="0.3">
      <c r="A750">
        <v>748</v>
      </c>
      <c r="B750" s="1">
        <v>62.6753</v>
      </c>
      <c r="C750" s="1">
        <v>62.6753</v>
      </c>
      <c r="D750" s="1">
        <v>4234.8176999999996</v>
      </c>
      <c r="E750" s="1">
        <v>5.3194999999999997</v>
      </c>
      <c r="F750" s="1">
        <v>133.84059999999999</v>
      </c>
      <c r="G750" s="1">
        <v>879.71860000000004</v>
      </c>
    </row>
    <row r="751" spans="1:7" x14ac:dyDescent="0.3">
      <c r="A751">
        <v>749</v>
      </c>
      <c r="B751" s="1">
        <v>62.7592</v>
      </c>
      <c r="C751" s="1">
        <v>62.7592</v>
      </c>
      <c r="D751" s="1">
        <v>4253.0704999999998</v>
      </c>
      <c r="E751" s="1">
        <v>4.7259000000000002</v>
      </c>
      <c r="F751" s="1">
        <v>142.20869999999999</v>
      </c>
      <c r="G751" s="1">
        <v>808.0104</v>
      </c>
    </row>
    <row r="752" spans="1:7" x14ac:dyDescent="0.3">
      <c r="A752">
        <v>750</v>
      </c>
      <c r="B752" s="1">
        <v>62.843000000000004</v>
      </c>
      <c r="C752" s="1">
        <v>62.843000000000004</v>
      </c>
      <c r="D752" s="1">
        <v>4268.5942999999997</v>
      </c>
      <c r="E752" s="1">
        <v>7.1722000000000001</v>
      </c>
      <c r="F752" s="1">
        <v>147.6429</v>
      </c>
      <c r="G752" s="1">
        <v>545.21190000000001</v>
      </c>
    </row>
    <row r="753" spans="1:7" x14ac:dyDescent="0.3">
      <c r="A753">
        <v>751</v>
      </c>
      <c r="B753" s="1">
        <v>62.926900000000003</v>
      </c>
      <c r="C753" s="1">
        <v>62.926900000000003</v>
      </c>
      <c r="D753" s="1">
        <v>4269.5307000000003</v>
      </c>
      <c r="E753" s="1">
        <v>3.9514999999999998</v>
      </c>
      <c r="F753" s="1">
        <v>132.9281</v>
      </c>
      <c r="G753" s="1">
        <v>877.66150000000005</v>
      </c>
    </row>
    <row r="754" spans="1:7" x14ac:dyDescent="0.3">
      <c r="A754">
        <v>752</v>
      </c>
      <c r="B754" s="1">
        <v>63.0107</v>
      </c>
      <c r="C754" s="1">
        <v>63.0107</v>
      </c>
      <c r="D754" s="1">
        <v>4270.5447000000004</v>
      </c>
      <c r="E754" s="1">
        <v>6.2028999999999996</v>
      </c>
      <c r="F754" s="1">
        <v>133.7474</v>
      </c>
      <c r="G754" s="1">
        <v>590.39269999999999</v>
      </c>
    </row>
    <row r="755" spans="1:7" x14ac:dyDescent="0.3">
      <c r="A755">
        <v>753</v>
      </c>
      <c r="B755" s="1">
        <v>63.0946</v>
      </c>
      <c r="C755" s="1">
        <v>63.0946</v>
      </c>
      <c r="D755" s="1">
        <v>4228.3053</v>
      </c>
      <c r="E755" s="1">
        <v>4.5015000000000001</v>
      </c>
      <c r="F755" s="1">
        <v>143.3169</v>
      </c>
      <c r="G755" s="1">
        <v>856.41920000000005</v>
      </c>
    </row>
    <row r="756" spans="1:7" x14ac:dyDescent="0.3">
      <c r="A756">
        <v>754</v>
      </c>
      <c r="B756" s="1">
        <v>63.178400000000003</v>
      </c>
      <c r="C756" s="1">
        <v>63.178400000000003</v>
      </c>
      <c r="D756" s="1">
        <v>4214.0793999999996</v>
      </c>
      <c r="E756" s="1">
        <v>4.5415000000000001</v>
      </c>
      <c r="F756" s="1">
        <v>129.03739999999999</v>
      </c>
      <c r="G756" s="1">
        <v>775.13660000000004</v>
      </c>
    </row>
    <row r="757" spans="1:7" x14ac:dyDescent="0.3">
      <c r="A757">
        <v>755</v>
      </c>
      <c r="B757" s="1">
        <v>63.262300000000003</v>
      </c>
      <c r="C757" s="1">
        <v>63.262300000000003</v>
      </c>
      <c r="D757" s="1">
        <v>4246.8211000000001</v>
      </c>
      <c r="E757" s="1">
        <v>5.3339999999999996</v>
      </c>
      <c r="F757" s="1">
        <v>149.58930000000001</v>
      </c>
      <c r="G757" s="1">
        <v>952.524</v>
      </c>
    </row>
    <row r="758" spans="1:7" x14ac:dyDescent="0.3">
      <c r="A758">
        <v>756</v>
      </c>
      <c r="B758" s="1">
        <v>63.3461</v>
      </c>
      <c r="C758" s="1">
        <v>63.3461</v>
      </c>
      <c r="D758" s="1">
        <v>4295.4956000000002</v>
      </c>
      <c r="E758" s="1">
        <v>6.1157000000000004</v>
      </c>
      <c r="F758" s="1">
        <v>137.40629999999999</v>
      </c>
      <c r="G758" s="1">
        <v>817.55470000000003</v>
      </c>
    </row>
    <row r="759" spans="1:7" x14ac:dyDescent="0.3">
      <c r="A759">
        <v>757</v>
      </c>
      <c r="B759" s="1">
        <v>63.43</v>
      </c>
      <c r="C759" s="1">
        <v>63.43</v>
      </c>
      <c r="D759" s="1">
        <v>4252.6509999999998</v>
      </c>
      <c r="E759" s="1">
        <v>2.9325999999999999</v>
      </c>
      <c r="F759" s="1">
        <v>117.2902</v>
      </c>
      <c r="G759" s="1">
        <v>1241.9564</v>
      </c>
    </row>
    <row r="760" spans="1:7" x14ac:dyDescent="0.3">
      <c r="A760">
        <v>758</v>
      </c>
      <c r="B760" s="1">
        <v>63.513800000000003</v>
      </c>
      <c r="C760" s="1">
        <v>63.513800000000003</v>
      </c>
      <c r="D760" s="1">
        <v>4249.9848000000002</v>
      </c>
      <c r="E760" s="1">
        <v>3.6252</v>
      </c>
      <c r="F760" s="1">
        <v>117.24379999999999</v>
      </c>
      <c r="G760" s="1">
        <v>1052.201</v>
      </c>
    </row>
    <row r="761" spans="1:7" x14ac:dyDescent="0.3">
      <c r="A761">
        <v>759</v>
      </c>
      <c r="B761" s="1">
        <v>63.5976</v>
      </c>
      <c r="C761" s="1">
        <v>63.5976</v>
      </c>
      <c r="D761" s="1">
        <v>4253.3603999999996</v>
      </c>
      <c r="E761" s="1">
        <v>4.5315000000000003</v>
      </c>
      <c r="F761" s="1">
        <v>141.46979999999999</v>
      </c>
      <c r="G761" s="1">
        <v>557.50279999999998</v>
      </c>
    </row>
    <row r="762" spans="1:7" x14ac:dyDescent="0.3">
      <c r="A762">
        <v>760</v>
      </c>
      <c r="B762" s="1">
        <v>63.6815</v>
      </c>
      <c r="C762" s="1">
        <v>63.6815</v>
      </c>
      <c r="D762" s="1">
        <v>4311.2586000000001</v>
      </c>
      <c r="E762" s="1">
        <v>5.0816999999999997</v>
      </c>
      <c r="F762" s="1">
        <v>129.3399</v>
      </c>
      <c r="G762" s="1">
        <v>808.20600000000002</v>
      </c>
    </row>
    <row r="763" spans="1:7" x14ac:dyDescent="0.3">
      <c r="A763">
        <v>761</v>
      </c>
      <c r="B763" s="1">
        <v>63.765300000000003</v>
      </c>
      <c r="C763" s="1">
        <v>63.765300000000003</v>
      </c>
      <c r="D763" s="1">
        <v>4331.6460999999999</v>
      </c>
      <c r="E763" s="1">
        <v>7.3693</v>
      </c>
      <c r="F763" s="1">
        <v>108.6328</v>
      </c>
      <c r="G763" s="1">
        <v>721.3383</v>
      </c>
    </row>
    <row r="764" spans="1:7" x14ac:dyDescent="0.3">
      <c r="A764">
        <v>762</v>
      </c>
      <c r="B764" s="1">
        <v>63.849200000000003</v>
      </c>
      <c r="C764" s="1">
        <v>63.849200000000003</v>
      </c>
      <c r="D764" s="1">
        <v>4286.0609000000004</v>
      </c>
      <c r="E764" s="1">
        <v>4.1551999999999998</v>
      </c>
      <c r="F764" s="1">
        <v>135.2413</v>
      </c>
      <c r="G764" s="1">
        <v>878.14819999999997</v>
      </c>
    </row>
    <row r="765" spans="1:7" x14ac:dyDescent="0.3">
      <c r="A765">
        <v>763</v>
      </c>
      <c r="B765" s="1">
        <v>63.933</v>
      </c>
      <c r="C765" s="1">
        <v>63.933</v>
      </c>
      <c r="D765" s="1">
        <v>4254.8477999999996</v>
      </c>
      <c r="E765" s="1">
        <v>4.3258000000000001</v>
      </c>
      <c r="F765" s="1">
        <v>127.5634</v>
      </c>
      <c r="G765" s="1">
        <v>990.48320000000001</v>
      </c>
    </row>
    <row r="766" spans="1:7" x14ac:dyDescent="0.3">
      <c r="A766">
        <v>764</v>
      </c>
      <c r="B766" s="1">
        <v>64.016900000000007</v>
      </c>
      <c r="C766" s="1">
        <v>64.016900000000007</v>
      </c>
      <c r="D766" s="1">
        <v>4248.7924999999996</v>
      </c>
      <c r="E766" s="1">
        <v>5.7892000000000001</v>
      </c>
      <c r="F766" s="1">
        <v>92.927700000000002</v>
      </c>
      <c r="G766" s="1">
        <v>851.60310000000004</v>
      </c>
    </row>
    <row r="767" spans="1:7" x14ac:dyDescent="0.3">
      <c r="A767">
        <v>765</v>
      </c>
      <c r="B767" s="1">
        <v>64.100700000000003</v>
      </c>
      <c r="C767" s="1">
        <v>64.100700000000003</v>
      </c>
      <c r="D767" s="1">
        <v>4261.2037</v>
      </c>
      <c r="E767" s="1">
        <v>4.6224999999999996</v>
      </c>
      <c r="F767" s="1">
        <v>147.02269999999999</v>
      </c>
      <c r="G767" s="1">
        <v>692.00469999999996</v>
      </c>
    </row>
    <row r="768" spans="1:7" x14ac:dyDescent="0.3">
      <c r="A768">
        <v>766</v>
      </c>
      <c r="B768" s="1">
        <v>64.184600000000003</v>
      </c>
      <c r="C768" s="1">
        <v>64.184600000000003</v>
      </c>
      <c r="D768" s="1">
        <v>4266.2626</v>
      </c>
      <c r="E768" s="1">
        <v>5.9653</v>
      </c>
      <c r="F768" s="1">
        <v>131.7312</v>
      </c>
      <c r="G768" s="1">
        <v>827.73090000000002</v>
      </c>
    </row>
    <row r="769" spans="1:7" x14ac:dyDescent="0.3">
      <c r="A769">
        <v>767</v>
      </c>
      <c r="B769" s="1">
        <v>64.2684</v>
      </c>
      <c r="C769" s="1">
        <v>64.2684</v>
      </c>
      <c r="D769" s="1">
        <v>4245.0272000000004</v>
      </c>
      <c r="E769" s="1">
        <v>4.9943</v>
      </c>
      <c r="F769" s="1">
        <v>150.583</v>
      </c>
      <c r="G769" s="1">
        <v>997.17899999999997</v>
      </c>
    </row>
    <row r="770" spans="1:7" x14ac:dyDescent="0.3">
      <c r="A770">
        <v>768</v>
      </c>
      <c r="B770" s="1">
        <v>64.3523</v>
      </c>
      <c r="C770" s="1">
        <v>64.3523</v>
      </c>
      <c r="D770" s="1">
        <v>4208.1316999999999</v>
      </c>
      <c r="E770" s="1">
        <v>5.4843999999999999</v>
      </c>
      <c r="F770" s="1">
        <v>150.57140000000001</v>
      </c>
      <c r="G770" s="1">
        <v>722.14589999999998</v>
      </c>
    </row>
    <row r="771" spans="1:7" x14ac:dyDescent="0.3">
      <c r="A771">
        <v>769</v>
      </c>
      <c r="B771" s="1">
        <v>64.436099999999996</v>
      </c>
      <c r="C771" s="1">
        <v>64.436099999999996</v>
      </c>
      <c r="D771" s="1">
        <v>4268.7066000000004</v>
      </c>
      <c r="E771" s="1">
        <v>5.1544999999999996</v>
      </c>
      <c r="F771" s="1">
        <v>137.89599999999999</v>
      </c>
      <c r="G771" s="1">
        <v>457.55520000000001</v>
      </c>
    </row>
    <row r="772" spans="1:7" x14ac:dyDescent="0.3">
      <c r="A772">
        <v>770</v>
      </c>
      <c r="B772" s="1">
        <v>64.52</v>
      </c>
      <c r="C772" s="1">
        <v>64.52</v>
      </c>
      <c r="D772" s="1">
        <v>4270.2133999999996</v>
      </c>
      <c r="E772" s="1">
        <v>3.512</v>
      </c>
      <c r="F772" s="1">
        <v>125.2561</v>
      </c>
      <c r="G772" s="1">
        <v>1022.5845</v>
      </c>
    </row>
    <row r="773" spans="1:7" x14ac:dyDescent="0.3">
      <c r="A773">
        <v>771</v>
      </c>
      <c r="B773" s="1">
        <v>64.603800000000007</v>
      </c>
      <c r="C773" s="1">
        <v>64.603800000000007</v>
      </c>
      <c r="D773" s="1">
        <v>4248.6922999999997</v>
      </c>
      <c r="E773" s="1">
        <v>4.2289000000000003</v>
      </c>
      <c r="F773" s="1">
        <v>125.9141</v>
      </c>
      <c r="G773" s="1">
        <v>1075.3447000000001</v>
      </c>
    </row>
    <row r="774" spans="1:7" x14ac:dyDescent="0.3">
      <c r="A774">
        <v>772</v>
      </c>
      <c r="B774" s="1">
        <v>64.687700000000007</v>
      </c>
      <c r="C774" s="1">
        <v>64.687700000000007</v>
      </c>
      <c r="D774" s="1">
        <v>4215.4877999999999</v>
      </c>
      <c r="E774" s="1">
        <v>4.2023000000000001</v>
      </c>
      <c r="F774" s="1">
        <v>137.3058</v>
      </c>
      <c r="G774" s="1">
        <v>891.23940000000005</v>
      </c>
    </row>
    <row r="775" spans="1:7" x14ac:dyDescent="0.3">
      <c r="A775">
        <v>773</v>
      </c>
      <c r="B775" s="1">
        <v>64.771500000000003</v>
      </c>
      <c r="C775" s="1">
        <v>64.771500000000003</v>
      </c>
      <c r="D775" s="1">
        <v>4252.9052000000001</v>
      </c>
      <c r="E775" s="1">
        <v>3.7382</v>
      </c>
      <c r="F775" s="1">
        <v>136.8561</v>
      </c>
      <c r="G775" s="1">
        <v>829.77409999999998</v>
      </c>
    </row>
    <row r="776" spans="1:7" x14ac:dyDescent="0.3">
      <c r="A776">
        <v>774</v>
      </c>
      <c r="B776" s="1">
        <v>64.8553</v>
      </c>
      <c r="C776" s="1">
        <v>64.8553</v>
      </c>
      <c r="D776" s="1">
        <v>4554.0865000000003</v>
      </c>
      <c r="E776" s="1">
        <v>5.5758999999999999</v>
      </c>
      <c r="F776" s="1">
        <v>189.85830000000001</v>
      </c>
      <c r="G776" s="1">
        <v>966.93849999999998</v>
      </c>
    </row>
    <row r="777" spans="1:7" x14ac:dyDescent="0.3">
      <c r="A777">
        <v>775</v>
      </c>
      <c r="B777" s="1">
        <v>64.9392</v>
      </c>
      <c r="C777" s="1">
        <v>64.9392</v>
      </c>
      <c r="D777" s="1">
        <v>4948.0038000000004</v>
      </c>
      <c r="E777" s="1">
        <v>6.9837999999999996</v>
      </c>
      <c r="F777" s="1">
        <v>221.40199999999999</v>
      </c>
      <c r="G777" s="1">
        <v>674.29780000000005</v>
      </c>
    </row>
    <row r="778" spans="1:7" x14ac:dyDescent="0.3">
      <c r="A778">
        <v>776</v>
      </c>
      <c r="B778" s="1">
        <v>65.022999999999996</v>
      </c>
      <c r="C778" s="1">
        <v>65.022999999999996</v>
      </c>
      <c r="D778" s="1">
        <v>5352.5607</v>
      </c>
      <c r="E778" s="1">
        <v>5.4527000000000001</v>
      </c>
      <c r="F778" s="1">
        <v>211.62209999999999</v>
      </c>
      <c r="G778" s="1">
        <v>731.25160000000005</v>
      </c>
    </row>
    <row r="779" spans="1:7" x14ac:dyDescent="0.3">
      <c r="A779">
        <v>777</v>
      </c>
      <c r="B779" s="1">
        <v>65.106899999999996</v>
      </c>
      <c r="C779" s="1">
        <v>65.106899999999996</v>
      </c>
      <c r="D779" s="1">
        <v>5520.05</v>
      </c>
      <c r="E779" s="1">
        <v>5.6616</v>
      </c>
      <c r="F779" s="1">
        <v>151.8372</v>
      </c>
      <c r="G779" s="1">
        <v>1137.3632</v>
      </c>
    </row>
    <row r="780" spans="1:7" x14ac:dyDescent="0.3">
      <c r="A780">
        <v>778</v>
      </c>
      <c r="B780" s="1">
        <v>65.190700000000007</v>
      </c>
      <c r="C780" s="1">
        <v>65.190700000000007</v>
      </c>
      <c r="D780" s="1">
        <v>5589.2754000000004</v>
      </c>
      <c r="E780" s="1">
        <v>4.8272000000000004</v>
      </c>
      <c r="F780" s="1">
        <v>150.28270000000001</v>
      </c>
      <c r="G780" s="1">
        <v>840.94949999999994</v>
      </c>
    </row>
    <row r="781" spans="1:7" x14ac:dyDescent="0.3">
      <c r="A781">
        <v>779</v>
      </c>
      <c r="B781" s="1">
        <v>65.274600000000007</v>
      </c>
      <c r="C781" s="1">
        <v>65.274600000000007</v>
      </c>
      <c r="D781" s="1">
        <v>5649.8485000000001</v>
      </c>
      <c r="E781" s="1">
        <v>7.2141999999999999</v>
      </c>
      <c r="F781" s="1">
        <v>166.62129999999999</v>
      </c>
      <c r="G781" s="1">
        <v>481.36689999999999</v>
      </c>
    </row>
    <row r="782" spans="1:7" x14ac:dyDescent="0.3">
      <c r="A782">
        <v>780</v>
      </c>
      <c r="B782" s="1">
        <v>65.358400000000003</v>
      </c>
      <c r="C782" s="1">
        <v>65.358400000000003</v>
      </c>
      <c r="D782" s="1">
        <v>5647.3348999999998</v>
      </c>
      <c r="E782" s="1">
        <v>4.6966999999999999</v>
      </c>
      <c r="F782" s="1">
        <v>160.7116</v>
      </c>
      <c r="G782" s="1">
        <v>599.80830000000003</v>
      </c>
    </row>
    <row r="783" spans="1:7" x14ac:dyDescent="0.3">
      <c r="A783">
        <v>781</v>
      </c>
      <c r="B783" s="1">
        <v>65.442300000000003</v>
      </c>
      <c r="C783" s="1">
        <v>65.442300000000003</v>
      </c>
      <c r="D783" s="1">
        <v>5677.0469999999996</v>
      </c>
      <c r="E783" s="1">
        <v>4.8361000000000001</v>
      </c>
      <c r="F783" s="1">
        <v>148.95140000000001</v>
      </c>
      <c r="G783" s="1">
        <v>942.19420000000002</v>
      </c>
    </row>
    <row r="784" spans="1:7" x14ac:dyDescent="0.3">
      <c r="A784">
        <v>782</v>
      </c>
      <c r="B784" s="1">
        <v>65.5261</v>
      </c>
      <c r="C784" s="1">
        <v>65.5261</v>
      </c>
      <c r="D784" s="1">
        <v>5647.6725999999999</v>
      </c>
      <c r="E784" s="1">
        <v>6.4965000000000002</v>
      </c>
      <c r="F784" s="1">
        <v>149.34229999999999</v>
      </c>
      <c r="G784" s="1">
        <v>813.53089999999997</v>
      </c>
    </row>
    <row r="785" spans="1:7" x14ac:dyDescent="0.3">
      <c r="A785">
        <v>783</v>
      </c>
      <c r="B785" s="1">
        <v>65.61</v>
      </c>
      <c r="C785" s="1">
        <v>65.61</v>
      </c>
      <c r="D785" s="1">
        <v>5635.8797999999997</v>
      </c>
      <c r="E785" s="1">
        <v>8.7010000000000005</v>
      </c>
      <c r="F785" s="1">
        <v>166.17259999999999</v>
      </c>
      <c r="G785" s="1">
        <v>585.17309999999998</v>
      </c>
    </row>
    <row r="786" spans="1:7" x14ac:dyDescent="0.3">
      <c r="A786">
        <v>784</v>
      </c>
      <c r="B786" s="1">
        <v>65.693799999999996</v>
      </c>
      <c r="C786" s="1">
        <v>65.693799999999996</v>
      </c>
      <c r="D786" s="1">
        <v>5664.9973</v>
      </c>
      <c r="E786" s="1">
        <v>4.6897000000000002</v>
      </c>
      <c r="F786" s="1">
        <v>141.6456</v>
      </c>
      <c r="G786" s="1">
        <v>1026.1500000000001</v>
      </c>
    </row>
    <row r="787" spans="1:7" x14ac:dyDescent="0.3">
      <c r="A787">
        <v>785</v>
      </c>
      <c r="B787" s="1">
        <v>65.777699999999996</v>
      </c>
      <c r="C787" s="1">
        <v>65.777699999999996</v>
      </c>
      <c r="D787" s="1">
        <v>5631.7520999999997</v>
      </c>
      <c r="E787" s="1">
        <v>4.1178999999999997</v>
      </c>
      <c r="F787" s="1">
        <v>129.035</v>
      </c>
      <c r="G787" s="1">
        <v>1133.2405000000001</v>
      </c>
    </row>
    <row r="788" spans="1:7" x14ac:dyDescent="0.3">
      <c r="A788">
        <v>786</v>
      </c>
      <c r="B788" s="1">
        <v>65.861500000000007</v>
      </c>
      <c r="C788" s="1">
        <v>65.861500000000007</v>
      </c>
      <c r="D788" s="1">
        <v>5623.7286999999997</v>
      </c>
      <c r="E788" s="1">
        <v>4.2405999999999997</v>
      </c>
      <c r="F788" s="1">
        <v>116.8835</v>
      </c>
      <c r="G788" s="1">
        <v>1025.8713</v>
      </c>
    </row>
    <row r="789" spans="1:7" x14ac:dyDescent="0.3">
      <c r="A789">
        <v>787</v>
      </c>
      <c r="B789" s="1">
        <v>65.945400000000006</v>
      </c>
      <c r="C789" s="1">
        <v>65.945400000000006</v>
      </c>
      <c r="D789" s="1">
        <v>5606.2695999999996</v>
      </c>
      <c r="E789" s="1">
        <v>4.5911999999999997</v>
      </c>
      <c r="F789" s="1">
        <v>96.533699999999996</v>
      </c>
      <c r="G789" s="1">
        <v>803.82920000000001</v>
      </c>
    </row>
    <row r="790" spans="1:7" x14ac:dyDescent="0.3">
      <c r="A790">
        <v>788</v>
      </c>
      <c r="B790" s="1">
        <v>66.029200000000003</v>
      </c>
      <c r="C790" s="1">
        <v>66.029200000000003</v>
      </c>
      <c r="D790" s="1">
        <v>5625.8009000000002</v>
      </c>
      <c r="E790" s="1">
        <v>4.3285999999999998</v>
      </c>
      <c r="F790" s="1">
        <v>156.55709999999999</v>
      </c>
      <c r="G790" s="1">
        <v>974.83450000000005</v>
      </c>
    </row>
    <row r="791" spans="1:7" x14ac:dyDescent="0.3">
      <c r="A791">
        <v>789</v>
      </c>
      <c r="B791" s="1">
        <v>66.113</v>
      </c>
      <c r="C791" s="1">
        <v>66.113</v>
      </c>
      <c r="D791" s="1">
        <v>5581.6027999999997</v>
      </c>
      <c r="E791" s="1">
        <v>4.3495999999999997</v>
      </c>
      <c r="F791" s="1">
        <v>162.23689999999999</v>
      </c>
      <c r="G791" s="1">
        <v>937.43640000000005</v>
      </c>
    </row>
    <row r="792" spans="1:7" x14ac:dyDescent="0.3">
      <c r="A792">
        <v>790</v>
      </c>
      <c r="B792" s="1">
        <v>66.196899999999999</v>
      </c>
      <c r="C792" s="1">
        <v>66.196899999999999</v>
      </c>
      <c r="D792" s="1">
        <v>5623.1896999999999</v>
      </c>
      <c r="E792" s="1">
        <v>4.6007999999999996</v>
      </c>
      <c r="F792" s="1">
        <v>146.6687</v>
      </c>
      <c r="G792" s="1">
        <v>864.30949999999996</v>
      </c>
    </row>
    <row r="793" spans="1:7" x14ac:dyDescent="0.3">
      <c r="A793">
        <v>791</v>
      </c>
      <c r="B793" s="1">
        <v>66.280699999999996</v>
      </c>
      <c r="C793" s="1">
        <v>66.280699999999996</v>
      </c>
      <c r="D793" s="1">
        <v>5601.1372000000001</v>
      </c>
      <c r="E793" s="1">
        <v>4.2857000000000003</v>
      </c>
      <c r="F793" s="1">
        <v>150.5017</v>
      </c>
      <c r="G793" s="1">
        <v>1032.8670999999999</v>
      </c>
    </row>
    <row r="794" spans="1:7" x14ac:dyDescent="0.3">
      <c r="A794">
        <v>792</v>
      </c>
      <c r="B794" s="1">
        <v>66.364599999999996</v>
      </c>
      <c r="C794" s="1">
        <v>66.364599999999996</v>
      </c>
      <c r="D794" s="1">
        <v>5594.3236999999999</v>
      </c>
      <c r="E794" s="1">
        <v>4.3474000000000004</v>
      </c>
      <c r="F794" s="1">
        <v>149.4769</v>
      </c>
      <c r="G794" s="1">
        <v>768.84289999999999</v>
      </c>
    </row>
    <row r="795" spans="1:7" x14ac:dyDescent="0.3">
      <c r="A795">
        <v>793</v>
      </c>
      <c r="B795" s="1">
        <v>66.448400000000007</v>
      </c>
      <c r="C795" s="1">
        <v>66.448400000000007</v>
      </c>
      <c r="D795" s="1">
        <v>5630.4843000000001</v>
      </c>
      <c r="E795" s="1">
        <v>4.7530000000000001</v>
      </c>
      <c r="F795" s="1">
        <v>157.37809999999999</v>
      </c>
      <c r="G795" s="1">
        <v>788.68060000000003</v>
      </c>
    </row>
    <row r="796" spans="1:7" x14ac:dyDescent="0.3">
      <c r="A796">
        <v>794</v>
      </c>
      <c r="B796" s="1">
        <v>66.532300000000006</v>
      </c>
      <c r="C796" s="1">
        <v>66.532300000000006</v>
      </c>
      <c r="D796" s="1">
        <v>5586.7879000000003</v>
      </c>
      <c r="E796" s="1">
        <v>5.1848999999999998</v>
      </c>
      <c r="F796" s="1">
        <v>159.20740000000001</v>
      </c>
      <c r="G796" s="1">
        <v>765.38819999999998</v>
      </c>
    </row>
    <row r="797" spans="1:7" x14ac:dyDescent="0.3">
      <c r="A797">
        <v>795</v>
      </c>
      <c r="B797" s="1">
        <v>66.616100000000003</v>
      </c>
      <c r="C797" s="1">
        <v>66.616100000000003</v>
      </c>
      <c r="D797" s="1">
        <v>5600.3843999999999</v>
      </c>
      <c r="E797" s="1">
        <v>6.8605999999999998</v>
      </c>
      <c r="F797" s="1">
        <v>172.45519999999999</v>
      </c>
      <c r="G797" s="1">
        <v>673.41549999999995</v>
      </c>
    </row>
    <row r="798" spans="1:7" x14ac:dyDescent="0.3">
      <c r="A798">
        <v>796</v>
      </c>
      <c r="B798" s="1">
        <v>66.7</v>
      </c>
      <c r="C798" s="1">
        <v>66.7</v>
      </c>
      <c r="D798" s="1">
        <v>5591.6025</v>
      </c>
      <c r="E798" s="1">
        <v>4.7081999999999997</v>
      </c>
      <c r="F798" s="1">
        <v>159.84569999999999</v>
      </c>
      <c r="G798" s="1">
        <v>738.65380000000005</v>
      </c>
    </row>
    <row r="799" spans="1:7" x14ac:dyDescent="0.3">
      <c r="A799">
        <v>797</v>
      </c>
      <c r="B799" s="1">
        <v>66.783799999999999</v>
      </c>
      <c r="C799" s="1">
        <v>66.783799999999999</v>
      </c>
      <c r="D799" s="1">
        <v>5615.4849999999997</v>
      </c>
      <c r="E799" s="1">
        <v>4.1029999999999998</v>
      </c>
      <c r="F799" s="1">
        <v>153.67449999999999</v>
      </c>
      <c r="G799" s="1">
        <v>861.63210000000004</v>
      </c>
    </row>
    <row r="800" spans="1:7" x14ac:dyDescent="0.3">
      <c r="A800">
        <v>798</v>
      </c>
      <c r="B800" s="1">
        <v>66.867699999999999</v>
      </c>
      <c r="C800" s="1">
        <v>66.867699999999999</v>
      </c>
      <c r="D800" s="1">
        <v>5586.6247999999996</v>
      </c>
      <c r="E800" s="1">
        <v>5.5113000000000003</v>
      </c>
      <c r="F800" s="1">
        <v>156.2944</v>
      </c>
      <c r="G800" s="1">
        <v>687.47329999999999</v>
      </c>
    </row>
    <row r="801" spans="1:7" x14ac:dyDescent="0.3">
      <c r="A801">
        <v>799</v>
      </c>
      <c r="B801" s="1">
        <v>66.951499999999996</v>
      </c>
      <c r="C801" s="1">
        <v>66.951499999999996</v>
      </c>
      <c r="D801" s="1">
        <v>5594.3675000000003</v>
      </c>
      <c r="E801" s="1">
        <v>4.5263</v>
      </c>
      <c r="F801" s="1">
        <v>155.16739999999999</v>
      </c>
      <c r="G801" s="1">
        <v>698.2663</v>
      </c>
    </row>
    <row r="802" spans="1:7" x14ac:dyDescent="0.3">
      <c r="A802">
        <v>800</v>
      </c>
      <c r="B802" s="1">
        <v>67.035399999999996</v>
      </c>
      <c r="C802" s="1">
        <v>67.035399999999996</v>
      </c>
      <c r="D802" s="1">
        <v>5597.1790000000001</v>
      </c>
      <c r="E802" s="1">
        <v>5.8103999999999996</v>
      </c>
      <c r="F802" s="1">
        <v>165.13460000000001</v>
      </c>
      <c r="G802" s="1">
        <v>447.05889999999999</v>
      </c>
    </row>
    <row r="803" spans="1:7" x14ac:dyDescent="0.3">
      <c r="A803">
        <v>801</v>
      </c>
      <c r="B803" s="1">
        <v>67.119200000000006</v>
      </c>
      <c r="C803" s="1">
        <v>67.119200000000006</v>
      </c>
      <c r="D803" s="1">
        <v>5625.1239999999998</v>
      </c>
      <c r="E803" s="1">
        <v>3.9550000000000001</v>
      </c>
      <c r="F803" s="1">
        <v>152.9384</v>
      </c>
      <c r="G803" s="1">
        <v>1158.2842000000001</v>
      </c>
    </row>
    <row r="804" spans="1:7" x14ac:dyDescent="0.3">
      <c r="A804">
        <v>802</v>
      </c>
      <c r="B804" s="1">
        <v>67.203100000000006</v>
      </c>
      <c r="C804" s="1">
        <v>67.203100000000006</v>
      </c>
      <c r="D804" s="1">
        <v>5606.6071000000002</v>
      </c>
      <c r="E804" s="1">
        <v>5.3403999999999998</v>
      </c>
      <c r="F804" s="1">
        <v>156.14850000000001</v>
      </c>
      <c r="G804" s="1">
        <v>739.77080000000001</v>
      </c>
    </row>
    <row r="805" spans="1:7" x14ac:dyDescent="0.3">
      <c r="A805">
        <v>803</v>
      </c>
      <c r="B805" s="1">
        <v>67.286900000000003</v>
      </c>
      <c r="C805" s="1">
        <v>67.286900000000003</v>
      </c>
      <c r="D805" s="1">
        <v>5566.0356000000002</v>
      </c>
      <c r="E805" s="1">
        <v>5.8135000000000003</v>
      </c>
      <c r="F805" s="1">
        <v>150.7912</v>
      </c>
      <c r="G805" s="1">
        <v>745.86779999999999</v>
      </c>
    </row>
    <row r="806" spans="1:7" x14ac:dyDescent="0.3">
      <c r="A806">
        <v>804</v>
      </c>
      <c r="B806" s="1">
        <v>67.370699999999999</v>
      </c>
      <c r="C806" s="1">
        <v>67.370699999999999</v>
      </c>
      <c r="D806" s="1">
        <v>5584.2394999999997</v>
      </c>
      <c r="E806" s="1">
        <v>6.4328000000000003</v>
      </c>
      <c r="F806" s="1">
        <v>161.27119999999999</v>
      </c>
      <c r="G806" s="1">
        <v>512.72820000000002</v>
      </c>
    </row>
    <row r="807" spans="1:7" x14ac:dyDescent="0.3">
      <c r="A807">
        <v>805</v>
      </c>
      <c r="B807" s="1">
        <v>67.454599999999999</v>
      </c>
      <c r="C807" s="1">
        <v>67.454599999999999</v>
      </c>
      <c r="D807" s="1">
        <v>5586.4705999999996</v>
      </c>
      <c r="E807" s="1">
        <v>5.5105000000000004</v>
      </c>
      <c r="F807" s="1">
        <v>167.05119999999999</v>
      </c>
      <c r="G807" s="1">
        <v>793.33320000000003</v>
      </c>
    </row>
    <row r="808" spans="1:7" x14ac:dyDescent="0.3">
      <c r="A808">
        <v>806</v>
      </c>
      <c r="B808" s="1">
        <v>67.538399999999996</v>
      </c>
      <c r="C808" s="1">
        <v>67.538399999999996</v>
      </c>
      <c r="D808" s="1">
        <v>5586.2138999999997</v>
      </c>
      <c r="E808" s="1">
        <v>4.9389000000000003</v>
      </c>
      <c r="F808" s="1">
        <v>141.41839999999999</v>
      </c>
      <c r="G808" s="1">
        <v>1051.3031000000001</v>
      </c>
    </row>
    <row r="809" spans="1:7" x14ac:dyDescent="0.3">
      <c r="A809">
        <v>807</v>
      </c>
      <c r="B809" s="1">
        <v>67.622299999999996</v>
      </c>
      <c r="C809" s="1">
        <v>67.622299999999996</v>
      </c>
      <c r="D809" s="1">
        <v>5612.7277000000004</v>
      </c>
      <c r="E809" s="1">
        <v>6.2164999999999999</v>
      </c>
      <c r="F809" s="1">
        <v>170.5616</v>
      </c>
      <c r="G809" s="1">
        <v>538.84540000000004</v>
      </c>
    </row>
    <row r="810" spans="1:7" x14ac:dyDescent="0.3">
      <c r="A810">
        <v>808</v>
      </c>
      <c r="B810" s="1">
        <v>67.706100000000006</v>
      </c>
      <c r="C810" s="1">
        <v>67.706100000000006</v>
      </c>
      <c r="D810" s="1">
        <v>5574.3226000000004</v>
      </c>
      <c r="E810" s="1">
        <v>4.9794</v>
      </c>
      <c r="F810" s="1">
        <v>151.51130000000001</v>
      </c>
      <c r="G810" s="1">
        <v>832.61940000000004</v>
      </c>
    </row>
    <row r="811" spans="1:7" x14ac:dyDescent="0.3">
      <c r="A811">
        <v>809</v>
      </c>
      <c r="B811" s="1">
        <v>67.790000000000006</v>
      </c>
      <c r="C811" s="1">
        <v>67.790000000000006</v>
      </c>
      <c r="D811" s="1">
        <v>5627.4632000000001</v>
      </c>
      <c r="E811" s="1">
        <v>4.3647999999999998</v>
      </c>
      <c r="F811" s="1">
        <v>157.22069999999999</v>
      </c>
      <c r="G811" s="1">
        <v>1027.7129</v>
      </c>
    </row>
    <row r="812" spans="1:7" x14ac:dyDescent="0.3">
      <c r="A812">
        <v>810</v>
      </c>
      <c r="B812" s="1">
        <v>67.873800000000003</v>
      </c>
      <c r="C812" s="1">
        <v>67.873800000000003</v>
      </c>
      <c r="D812" s="1">
        <v>5612.4223000000002</v>
      </c>
      <c r="E812" s="1">
        <v>5.4309000000000003</v>
      </c>
      <c r="F812" s="1">
        <v>139.10220000000001</v>
      </c>
      <c r="G812" s="1">
        <v>914.17070000000001</v>
      </c>
    </row>
    <row r="813" spans="1:7" x14ac:dyDescent="0.3">
      <c r="A813">
        <v>811</v>
      </c>
      <c r="B813" s="1">
        <v>67.957700000000003</v>
      </c>
      <c r="C813" s="1">
        <v>67.957700000000003</v>
      </c>
      <c r="D813" s="1">
        <v>5610.3389999999999</v>
      </c>
      <c r="E813" s="1">
        <v>4.7317999999999998</v>
      </c>
      <c r="F813" s="1">
        <v>162.36369999999999</v>
      </c>
      <c r="G813" s="1">
        <v>706.82209999999998</v>
      </c>
    </row>
    <row r="814" spans="1:7" x14ac:dyDescent="0.3">
      <c r="A814">
        <v>812</v>
      </c>
      <c r="B814" s="1">
        <v>68.041499999999999</v>
      </c>
      <c r="C814" s="1">
        <v>68.041499999999999</v>
      </c>
      <c r="D814" s="1">
        <v>5592.7316000000001</v>
      </c>
      <c r="E814" s="1">
        <v>4.9649000000000001</v>
      </c>
      <c r="F814" s="1">
        <v>154.31899999999999</v>
      </c>
      <c r="G814" s="1">
        <v>723.37950000000001</v>
      </c>
    </row>
    <row r="815" spans="1:7" x14ac:dyDescent="0.3">
      <c r="A815">
        <v>813</v>
      </c>
      <c r="B815" s="1">
        <v>68.125399999999999</v>
      </c>
      <c r="C815" s="1">
        <v>68.125399999999999</v>
      </c>
      <c r="D815" s="1">
        <v>5582.8576000000003</v>
      </c>
      <c r="E815" s="1">
        <v>4.0759999999999996</v>
      </c>
      <c r="F815" s="1">
        <v>149.49279999999999</v>
      </c>
      <c r="G815" s="1">
        <v>1041.6305</v>
      </c>
    </row>
    <row r="816" spans="1:7" x14ac:dyDescent="0.3">
      <c r="A816">
        <v>814</v>
      </c>
      <c r="B816" s="1">
        <v>68.209199999999996</v>
      </c>
      <c r="C816" s="1">
        <v>68.209199999999996</v>
      </c>
      <c r="D816" s="1">
        <v>5595.0672000000004</v>
      </c>
      <c r="E816" s="1">
        <v>4.0412999999999997</v>
      </c>
      <c r="F816" s="1">
        <v>129.01400000000001</v>
      </c>
      <c r="G816" s="1">
        <v>1149.2050999999999</v>
      </c>
    </row>
    <row r="817" spans="1:7" x14ac:dyDescent="0.3">
      <c r="A817">
        <v>815</v>
      </c>
      <c r="B817" s="1">
        <v>68.293099999999995</v>
      </c>
      <c r="C817" s="1">
        <v>68.293099999999995</v>
      </c>
      <c r="D817" s="1">
        <v>5539.4668000000001</v>
      </c>
      <c r="E817" s="1">
        <v>7.1647999999999996</v>
      </c>
      <c r="F817" s="1">
        <v>158.941</v>
      </c>
      <c r="G817" s="1">
        <v>640.11980000000005</v>
      </c>
    </row>
    <row r="818" spans="1:7" x14ac:dyDescent="0.3">
      <c r="A818">
        <v>816</v>
      </c>
      <c r="B818" s="1">
        <v>68.376900000000006</v>
      </c>
      <c r="C818" s="1">
        <v>68.376900000000006</v>
      </c>
      <c r="D818" s="1">
        <v>5624.9684999999999</v>
      </c>
      <c r="E818" s="1">
        <v>5.4103000000000003</v>
      </c>
      <c r="F818" s="1">
        <v>157.1902</v>
      </c>
      <c r="G818" s="1">
        <v>913.50340000000006</v>
      </c>
    </row>
    <row r="819" spans="1:7" x14ac:dyDescent="0.3">
      <c r="A819">
        <v>817</v>
      </c>
      <c r="B819" s="1">
        <v>68.460800000000006</v>
      </c>
      <c r="C819" s="1">
        <v>68.460800000000006</v>
      </c>
      <c r="D819" s="1">
        <v>5588.5366000000004</v>
      </c>
      <c r="E819" s="1">
        <v>4.6988000000000003</v>
      </c>
      <c r="F819" s="1">
        <v>156.1336</v>
      </c>
      <c r="G819" s="1">
        <v>985.29669999999999</v>
      </c>
    </row>
    <row r="820" spans="1:7" x14ac:dyDescent="0.3">
      <c r="A820">
        <v>818</v>
      </c>
      <c r="B820" s="1">
        <v>68.544600000000003</v>
      </c>
      <c r="C820" s="1">
        <v>68.544600000000003</v>
      </c>
      <c r="D820" s="1">
        <v>5593.3175000000001</v>
      </c>
      <c r="E820" s="1">
        <v>6.0366</v>
      </c>
      <c r="F820" s="1">
        <v>158.398</v>
      </c>
      <c r="G820" s="1">
        <v>402.4006</v>
      </c>
    </row>
    <row r="821" spans="1:7" x14ac:dyDescent="0.3">
      <c r="A821">
        <v>819</v>
      </c>
      <c r="B821" s="1">
        <v>68.628399999999999</v>
      </c>
      <c r="C821" s="1">
        <v>68.628399999999999</v>
      </c>
      <c r="D821" s="1">
        <v>5611.3589000000002</v>
      </c>
      <c r="E821" s="1">
        <v>4.3202999999999996</v>
      </c>
      <c r="F821" s="1">
        <v>138.9616</v>
      </c>
      <c r="G821" s="1">
        <v>1059.8424</v>
      </c>
    </row>
    <row r="822" spans="1:7" x14ac:dyDescent="0.3">
      <c r="A822">
        <v>820</v>
      </c>
      <c r="B822" s="1">
        <v>68.712299999999999</v>
      </c>
      <c r="C822" s="1">
        <v>68.712299999999999</v>
      </c>
      <c r="D822" s="1">
        <v>5610.0977000000003</v>
      </c>
      <c r="E822" s="1">
        <v>4.6310000000000002</v>
      </c>
      <c r="F822" s="1">
        <v>167.0222</v>
      </c>
      <c r="G822" s="1">
        <v>618.95410000000004</v>
      </c>
    </row>
    <row r="823" spans="1:7" x14ac:dyDescent="0.3">
      <c r="A823">
        <v>821</v>
      </c>
      <c r="B823" s="1">
        <v>68.796099999999996</v>
      </c>
      <c r="C823" s="1">
        <v>68.796099999999996</v>
      </c>
      <c r="D823" s="1">
        <v>5598.2501000000002</v>
      </c>
      <c r="E823" s="1">
        <v>3.7625000000000002</v>
      </c>
      <c r="F823" s="1">
        <v>133.6814</v>
      </c>
      <c r="G823" s="1">
        <v>1288.539</v>
      </c>
    </row>
    <row r="824" spans="1:7" x14ac:dyDescent="0.3">
      <c r="A824">
        <v>822</v>
      </c>
      <c r="B824" s="1">
        <v>68.88</v>
      </c>
      <c r="C824" s="1">
        <v>68.88</v>
      </c>
      <c r="D824" s="1">
        <v>5651.2914000000001</v>
      </c>
      <c r="E824" s="1">
        <v>4.4226999999999999</v>
      </c>
      <c r="F824" s="1">
        <v>149.92529999999999</v>
      </c>
      <c r="G824" s="1">
        <v>874.17089999999996</v>
      </c>
    </row>
    <row r="825" spans="1:7" x14ac:dyDescent="0.3">
      <c r="A825">
        <v>823</v>
      </c>
      <c r="B825" s="1">
        <v>68.963800000000006</v>
      </c>
      <c r="C825" s="1">
        <v>68.963800000000006</v>
      </c>
      <c r="D825" s="1">
        <v>5586.8564999999999</v>
      </c>
      <c r="E825" s="1">
        <v>5.1527000000000003</v>
      </c>
      <c r="F825" s="1">
        <v>157.1644</v>
      </c>
      <c r="G825" s="1">
        <v>716.79570000000001</v>
      </c>
    </row>
    <row r="826" spans="1:7" x14ac:dyDescent="0.3">
      <c r="A826">
        <v>824</v>
      </c>
      <c r="B826" s="1">
        <v>69.047700000000006</v>
      </c>
      <c r="C826" s="1">
        <v>69.047700000000006</v>
      </c>
      <c r="D826" s="1">
        <v>5564.0012999999999</v>
      </c>
      <c r="E826" s="1">
        <v>7.7279</v>
      </c>
      <c r="F826" s="1">
        <v>179.59309999999999</v>
      </c>
      <c r="G826" s="1">
        <v>641.471</v>
      </c>
    </row>
    <row r="827" spans="1:7" x14ac:dyDescent="0.3">
      <c r="A827">
        <v>825</v>
      </c>
      <c r="B827" s="1">
        <v>69.131500000000003</v>
      </c>
      <c r="C827" s="1">
        <v>69.131500000000003</v>
      </c>
      <c r="D827" s="1">
        <v>5581.2205000000004</v>
      </c>
      <c r="E827" s="1">
        <v>4.0815000000000001</v>
      </c>
      <c r="F827" s="1">
        <v>135.83430000000001</v>
      </c>
      <c r="G827" s="1">
        <v>1132.1636000000001</v>
      </c>
    </row>
    <row r="828" spans="1:7" x14ac:dyDescent="0.3">
      <c r="A828">
        <v>826</v>
      </c>
      <c r="B828" s="1">
        <v>69.215400000000002</v>
      </c>
      <c r="C828" s="1">
        <v>69.215400000000002</v>
      </c>
      <c r="D828" s="1">
        <v>5568.1513999999997</v>
      </c>
      <c r="E828" s="1">
        <v>4.7693000000000003</v>
      </c>
      <c r="F828" s="1">
        <v>159.90530000000001</v>
      </c>
      <c r="G828" s="1">
        <v>595.94060000000002</v>
      </c>
    </row>
    <row r="829" spans="1:7" x14ac:dyDescent="0.3">
      <c r="A829">
        <v>827</v>
      </c>
      <c r="B829" s="1">
        <v>69.299199999999999</v>
      </c>
      <c r="C829" s="1">
        <v>69.299199999999999</v>
      </c>
      <c r="D829" s="1">
        <v>5612.8261000000002</v>
      </c>
      <c r="E829" s="1">
        <v>4.7595999999999998</v>
      </c>
      <c r="F829" s="1">
        <v>158.13399999999999</v>
      </c>
      <c r="G829" s="1">
        <v>747.58079999999995</v>
      </c>
    </row>
    <row r="830" spans="1:7" x14ac:dyDescent="0.3">
      <c r="A830">
        <v>828</v>
      </c>
      <c r="B830" s="1">
        <v>69.383099999999999</v>
      </c>
      <c r="C830" s="1">
        <v>69.383099999999999</v>
      </c>
      <c r="D830" s="1">
        <v>5601.2156000000004</v>
      </c>
      <c r="E830" s="1">
        <v>4.3132000000000001</v>
      </c>
      <c r="F830" s="1">
        <v>151.0521</v>
      </c>
      <c r="G830" s="1">
        <v>743.67759999999998</v>
      </c>
    </row>
    <row r="831" spans="1:7" x14ac:dyDescent="0.3">
      <c r="A831">
        <v>829</v>
      </c>
      <c r="B831" s="1">
        <v>69.466899999999995</v>
      </c>
      <c r="C831" s="1">
        <v>69.466899999999995</v>
      </c>
      <c r="D831" s="1">
        <v>5606.7381999999998</v>
      </c>
      <c r="E831" s="1">
        <v>4.6153000000000004</v>
      </c>
      <c r="F831" s="1">
        <v>146.29750000000001</v>
      </c>
      <c r="G831" s="1">
        <v>806.61469999999997</v>
      </c>
    </row>
    <row r="832" spans="1:7" x14ac:dyDescent="0.3">
      <c r="A832">
        <v>830</v>
      </c>
      <c r="B832" s="1">
        <v>69.550799999999995</v>
      </c>
      <c r="C832" s="1">
        <v>69.550799999999995</v>
      </c>
      <c r="D832" s="1">
        <v>5593.6247999999996</v>
      </c>
      <c r="E832" s="1">
        <v>4.3506999999999998</v>
      </c>
      <c r="F832" s="1">
        <v>157.4863</v>
      </c>
      <c r="G832" s="1">
        <v>956.64480000000003</v>
      </c>
    </row>
    <row r="833" spans="1:7" x14ac:dyDescent="0.3">
      <c r="A833">
        <v>831</v>
      </c>
      <c r="B833" s="1">
        <v>69.634600000000006</v>
      </c>
      <c r="C833" s="1">
        <v>69.634600000000006</v>
      </c>
      <c r="D833" s="1">
        <v>5566.3248000000003</v>
      </c>
      <c r="E833" s="1">
        <v>4.1121999999999996</v>
      </c>
      <c r="F833" s="1">
        <v>139.9281</v>
      </c>
      <c r="G833" s="1">
        <v>998.71090000000004</v>
      </c>
    </row>
    <row r="834" spans="1:7" x14ac:dyDescent="0.3">
      <c r="A834">
        <v>832</v>
      </c>
      <c r="B834" s="1">
        <v>69.718500000000006</v>
      </c>
      <c r="C834" s="1">
        <v>69.718500000000006</v>
      </c>
      <c r="D834" s="1">
        <v>5611.9030000000002</v>
      </c>
      <c r="E834" s="1">
        <v>4.6131000000000002</v>
      </c>
      <c r="F834" s="1">
        <v>151.67269999999999</v>
      </c>
      <c r="G834" s="1">
        <v>705.58889999999997</v>
      </c>
    </row>
    <row r="835" spans="1:7" x14ac:dyDescent="0.3">
      <c r="A835">
        <v>833</v>
      </c>
      <c r="B835" s="1">
        <v>69.802300000000002</v>
      </c>
      <c r="C835" s="1">
        <v>69.802300000000002</v>
      </c>
      <c r="D835" s="1">
        <v>5588.3024999999998</v>
      </c>
      <c r="E835" s="1">
        <v>4.0355999999999996</v>
      </c>
      <c r="F835" s="1">
        <v>146.71180000000001</v>
      </c>
      <c r="G835" s="1">
        <v>946.74199999999996</v>
      </c>
    </row>
    <row r="836" spans="1:7" x14ac:dyDescent="0.3">
      <c r="A836">
        <v>834</v>
      </c>
      <c r="B836" s="1">
        <v>69.886099999999999</v>
      </c>
      <c r="C836" s="1">
        <v>69.886099999999999</v>
      </c>
      <c r="D836" s="1">
        <v>5578.3972999999996</v>
      </c>
      <c r="E836" s="1">
        <v>5.9938000000000002</v>
      </c>
      <c r="F836" s="1">
        <v>173.50829999999999</v>
      </c>
      <c r="G836" s="1">
        <v>635.06740000000002</v>
      </c>
    </row>
    <row r="837" spans="1:7" x14ac:dyDescent="0.3">
      <c r="A837">
        <v>835</v>
      </c>
      <c r="B837" s="1">
        <v>69.97</v>
      </c>
      <c r="C837" s="1">
        <v>69.97</v>
      </c>
      <c r="D837" s="1">
        <v>5585.0879999999997</v>
      </c>
      <c r="E837" s="1">
        <v>4.2229999999999999</v>
      </c>
      <c r="F837" s="1">
        <v>150.6781</v>
      </c>
      <c r="G837" s="1">
        <v>848.9778</v>
      </c>
    </row>
    <row r="838" spans="1:7" x14ac:dyDescent="0.3">
      <c r="A838">
        <v>836</v>
      </c>
      <c r="B838" s="1">
        <v>70.053799999999995</v>
      </c>
      <c r="C838" s="1">
        <v>70.053799999999995</v>
      </c>
      <c r="D838" s="1">
        <v>5591.8383999999996</v>
      </c>
      <c r="E838" s="1">
        <v>4.2089999999999996</v>
      </c>
      <c r="F838" s="1">
        <v>150.38749999999999</v>
      </c>
      <c r="G838" s="1">
        <v>893.17650000000003</v>
      </c>
    </row>
    <row r="839" spans="1:7" x14ac:dyDescent="0.3">
      <c r="A839">
        <v>837</v>
      </c>
      <c r="B839" s="1">
        <v>70.137699999999995</v>
      </c>
      <c r="C839" s="1">
        <v>70.137699999999995</v>
      </c>
      <c r="D839" s="1">
        <v>6069.5164999999997</v>
      </c>
      <c r="E839" s="1">
        <v>6.0696000000000003</v>
      </c>
      <c r="F839" s="1">
        <v>243.5684</v>
      </c>
      <c r="G839" s="1">
        <v>951.48009999999999</v>
      </c>
    </row>
    <row r="840" spans="1:7" x14ac:dyDescent="0.3">
      <c r="A840">
        <v>838</v>
      </c>
      <c r="B840" s="1">
        <v>70.221500000000006</v>
      </c>
      <c r="C840" s="1">
        <v>70.221500000000006</v>
      </c>
      <c r="D840" s="1">
        <v>6548.6817000000001</v>
      </c>
      <c r="E840" s="1">
        <v>6.6460999999999997</v>
      </c>
      <c r="F840" s="1">
        <v>277.78140000000002</v>
      </c>
      <c r="G840" s="1">
        <v>854.78489999999999</v>
      </c>
    </row>
    <row r="841" spans="1:7" x14ac:dyDescent="0.3">
      <c r="A841">
        <v>839</v>
      </c>
      <c r="B841" s="1">
        <v>70.305400000000006</v>
      </c>
      <c r="C841" s="1">
        <v>70.305400000000006</v>
      </c>
      <c r="D841" s="1">
        <v>6983.8603000000003</v>
      </c>
      <c r="E841" s="1">
        <v>6.1173000000000002</v>
      </c>
      <c r="F841" s="1">
        <v>246.0703</v>
      </c>
      <c r="G841" s="1">
        <v>892.26850000000002</v>
      </c>
    </row>
    <row r="842" spans="1:7" x14ac:dyDescent="0.3">
      <c r="A842">
        <v>840</v>
      </c>
      <c r="B842" s="1">
        <v>70.389200000000002</v>
      </c>
      <c r="C842" s="1">
        <v>70.389200000000002</v>
      </c>
      <c r="D842" s="1">
        <v>7171.53</v>
      </c>
      <c r="E842" s="1">
        <v>5.6532999999999998</v>
      </c>
      <c r="F842" s="1">
        <v>197.20609999999999</v>
      </c>
      <c r="G842" s="1">
        <v>680.87779999999998</v>
      </c>
    </row>
    <row r="843" spans="1:7" x14ac:dyDescent="0.3">
      <c r="A843">
        <v>841</v>
      </c>
      <c r="B843" s="1">
        <v>70.473100000000002</v>
      </c>
      <c r="C843" s="1">
        <v>70.473100000000002</v>
      </c>
      <c r="D843" s="1">
        <v>7223.5612000000001</v>
      </c>
      <c r="E843" s="1">
        <v>4.9405999999999999</v>
      </c>
      <c r="F843" s="1">
        <v>153.57419999999999</v>
      </c>
      <c r="G843" s="1">
        <v>803.31060000000002</v>
      </c>
    </row>
    <row r="844" spans="1:7" x14ac:dyDescent="0.3">
      <c r="A844">
        <v>842</v>
      </c>
      <c r="B844" s="1">
        <v>70.556899999999999</v>
      </c>
      <c r="C844" s="1">
        <v>70.556899999999999</v>
      </c>
      <c r="D844" s="1">
        <v>7212.1669000000002</v>
      </c>
      <c r="E844" s="1">
        <v>7.0362999999999998</v>
      </c>
      <c r="F844" s="1">
        <v>190.46190000000001</v>
      </c>
      <c r="G844" s="1">
        <v>765.1703</v>
      </c>
    </row>
    <row r="845" spans="1:7" x14ac:dyDescent="0.3">
      <c r="A845">
        <v>843</v>
      </c>
      <c r="B845" s="1">
        <v>70.640799999999999</v>
      </c>
      <c r="C845" s="1">
        <v>70.640799999999999</v>
      </c>
      <c r="D845" s="1">
        <v>7239.4922999999999</v>
      </c>
      <c r="E845" s="1">
        <v>5.8672000000000004</v>
      </c>
      <c r="F845" s="1">
        <v>196.5378</v>
      </c>
      <c r="G845" s="1">
        <v>537.92729999999995</v>
      </c>
    </row>
    <row r="846" spans="1:7" x14ac:dyDescent="0.3">
      <c r="A846">
        <v>844</v>
      </c>
      <c r="B846" s="1">
        <v>70.724599999999995</v>
      </c>
      <c r="C846" s="1">
        <v>70.724599999999995</v>
      </c>
      <c r="D846" s="1">
        <v>7217.9881999999998</v>
      </c>
      <c r="E846" s="1">
        <v>5.1131000000000002</v>
      </c>
      <c r="F846" s="1">
        <v>162.66659999999999</v>
      </c>
      <c r="G846" s="1">
        <v>762.10839999999996</v>
      </c>
    </row>
    <row r="847" spans="1:7" x14ac:dyDescent="0.3">
      <c r="A847">
        <v>845</v>
      </c>
      <c r="B847" s="1">
        <v>70.808499999999995</v>
      </c>
      <c r="C847" s="1">
        <v>70.808499999999995</v>
      </c>
      <c r="D847" s="1">
        <v>7212.5124999999998</v>
      </c>
      <c r="E847" s="1">
        <v>5.3125</v>
      </c>
      <c r="F847" s="1">
        <v>190.65360000000001</v>
      </c>
      <c r="G847" s="1">
        <v>538.50379999999996</v>
      </c>
    </row>
    <row r="848" spans="1:7" x14ac:dyDescent="0.3">
      <c r="A848">
        <v>846</v>
      </c>
      <c r="B848" s="1">
        <v>70.892300000000006</v>
      </c>
      <c r="C848" s="1">
        <v>70.892300000000006</v>
      </c>
      <c r="D848" s="1">
        <v>7230.0657000000001</v>
      </c>
      <c r="E848" s="1">
        <v>4.2164000000000001</v>
      </c>
      <c r="F848" s="1">
        <v>141.05760000000001</v>
      </c>
      <c r="G848" s="1">
        <v>1221.826</v>
      </c>
    </row>
    <row r="849" spans="1:7" x14ac:dyDescent="0.3">
      <c r="A849">
        <v>847</v>
      </c>
      <c r="B849" s="1">
        <v>70.976200000000006</v>
      </c>
      <c r="C849" s="1">
        <v>70.976200000000006</v>
      </c>
      <c r="D849" s="1">
        <v>7268.8576999999996</v>
      </c>
      <c r="E849" s="1">
        <v>4.9462000000000002</v>
      </c>
      <c r="F849" s="1">
        <v>182.30109999999999</v>
      </c>
      <c r="G849" s="1">
        <v>971.60630000000003</v>
      </c>
    </row>
    <row r="850" spans="1:7" x14ac:dyDescent="0.3">
      <c r="A850">
        <v>848</v>
      </c>
      <c r="B850" s="1">
        <v>71.06</v>
      </c>
      <c r="C850" s="1">
        <v>71.06</v>
      </c>
      <c r="D850" s="1">
        <v>7253.4757</v>
      </c>
      <c r="E850" s="1">
        <v>6.8954000000000004</v>
      </c>
      <c r="F850" s="1">
        <v>206.10419999999999</v>
      </c>
      <c r="G850" s="1">
        <v>547.57219999999995</v>
      </c>
    </row>
    <row r="851" spans="1:7" x14ac:dyDescent="0.3">
      <c r="A851">
        <v>849</v>
      </c>
      <c r="B851" s="1">
        <v>71.143799999999999</v>
      </c>
      <c r="C851" s="1">
        <v>71.143799999999999</v>
      </c>
      <c r="D851" s="1">
        <v>7228.7828</v>
      </c>
      <c r="E851" s="1">
        <v>5.7324999999999999</v>
      </c>
      <c r="F851" s="1">
        <v>213.7338</v>
      </c>
      <c r="G851" s="1">
        <v>684.03700000000003</v>
      </c>
    </row>
    <row r="852" spans="1:7" x14ac:dyDescent="0.3">
      <c r="A852">
        <v>850</v>
      </c>
      <c r="B852" s="1">
        <v>71.227699999999999</v>
      </c>
      <c r="C852" s="1">
        <v>71.227699999999999</v>
      </c>
      <c r="D852" s="1">
        <v>7210.1352999999999</v>
      </c>
      <c r="E852" s="1">
        <v>6.2648999999999999</v>
      </c>
      <c r="F852" s="1">
        <v>150.22730000000001</v>
      </c>
      <c r="G852" s="1">
        <v>599.69159999999999</v>
      </c>
    </row>
    <row r="853" spans="1:7" x14ac:dyDescent="0.3">
      <c r="A853">
        <v>851</v>
      </c>
      <c r="B853" s="1">
        <v>71.311499999999995</v>
      </c>
      <c r="C853" s="1">
        <v>71.311499999999995</v>
      </c>
      <c r="D853" s="1">
        <v>7247.4632000000001</v>
      </c>
      <c r="E853" s="1">
        <v>4.7039999999999997</v>
      </c>
      <c r="F853" s="1">
        <v>159.0728</v>
      </c>
      <c r="G853" s="1">
        <v>1037.2532000000001</v>
      </c>
    </row>
    <row r="854" spans="1:7" x14ac:dyDescent="0.3">
      <c r="A854">
        <v>852</v>
      </c>
      <c r="B854" s="1">
        <v>71.395399999999995</v>
      </c>
      <c r="C854" s="1">
        <v>71.395399999999995</v>
      </c>
      <c r="D854" s="1">
        <v>7194.1304</v>
      </c>
      <c r="E854" s="1">
        <v>4.9278000000000004</v>
      </c>
      <c r="F854" s="1">
        <v>172.2843</v>
      </c>
      <c r="G854" s="1">
        <v>856.74249999999995</v>
      </c>
    </row>
    <row r="855" spans="1:7" x14ac:dyDescent="0.3">
      <c r="A855">
        <v>853</v>
      </c>
      <c r="B855" s="1">
        <v>71.479200000000006</v>
      </c>
      <c r="C855" s="1">
        <v>71.479200000000006</v>
      </c>
      <c r="D855" s="1">
        <v>7203.0054</v>
      </c>
      <c r="E855" s="1">
        <v>4.8436000000000003</v>
      </c>
      <c r="F855" s="1">
        <v>175.65790000000001</v>
      </c>
      <c r="G855" s="1">
        <v>814.24609999999996</v>
      </c>
    </row>
    <row r="856" spans="1:7" x14ac:dyDescent="0.3">
      <c r="A856">
        <v>854</v>
      </c>
      <c r="B856" s="1">
        <v>71.563100000000006</v>
      </c>
      <c r="C856" s="1">
        <v>71.563100000000006</v>
      </c>
      <c r="D856" s="1">
        <v>7247.5280000000002</v>
      </c>
      <c r="E856" s="1">
        <v>5.9866000000000001</v>
      </c>
      <c r="F856" s="1">
        <v>161.2473</v>
      </c>
      <c r="G856" s="1">
        <v>718.56799999999998</v>
      </c>
    </row>
    <row r="857" spans="1:7" x14ac:dyDescent="0.3">
      <c r="A857">
        <v>855</v>
      </c>
      <c r="B857" s="1">
        <v>71.646900000000002</v>
      </c>
      <c r="C857" s="1">
        <v>71.646900000000002</v>
      </c>
      <c r="D857" s="1">
        <v>7198.2088999999996</v>
      </c>
      <c r="E857" s="1">
        <v>5.5442</v>
      </c>
      <c r="F857" s="1">
        <v>175.23079999999999</v>
      </c>
      <c r="G857" s="1">
        <v>841.99</v>
      </c>
    </row>
    <row r="858" spans="1:7" x14ac:dyDescent="0.3">
      <c r="A858">
        <v>856</v>
      </c>
      <c r="B858" s="1">
        <v>71.730800000000002</v>
      </c>
      <c r="C858" s="1">
        <v>71.730800000000002</v>
      </c>
      <c r="D858" s="1">
        <v>7192.9470000000001</v>
      </c>
      <c r="E858" s="1">
        <v>6.2252000000000001</v>
      </c>
      <c r="F858" s="1">
        <v>178.21899999999999</v>
      </c>
      <c r="G858" s="1">
        <v>616.65980000000002</v>
      </c>
    </row>
    <row r="859" spans="1:7" x14ac:dyDescent="0.3">
      <c r="A859">
        <v>857</v>
      </c>
      <c r="B859" s="1">
        <v>71.814599999999999</v>
      </c>
      <c r="C859" s="1">
        <v>71.814599999999999</v>
      </c>
      <c r="D859" s="1">
        <v>7213.5191000000004</v>
      </c>
      <c r="E859" s="1">
        <v>4.7949000000000002</v>
      </c>
      <c r="F859" s="1">
        <v>167.91650000000001</v>
      </c>
      <c r="G859" s="1">
        <v>910.96010000000001</v>
      </c>
    </row>
    <row r="860" spans="1:7" x14ac:dyDescent="0.3">
      <c r="A860">
        <v>858</v>
      </c>
      <c r="B860" s="1">
        <v>71.898499999999999</v>
      </c>
      <c r="C860" s="1">
        <v>71.898499999999999</v>
      </c>
      <c r="D860" s="1">
        <v>7207.9110000000001</v>
      </c>
      <c r="E860" s="1">
        <v>5.9215</v>
      </c>
      <c r="F860" s="1">
        <v>175.1824</v>
      </c>
      <c r="G860" s="1">
        <v>726.44529999999997</v>
      </c>
    </row>
    <row r="861" spans="1:7" x14ac:dyDescent="0.3">
      <c r="A861">
        <v>859</v>
      </c>
      <c r="B861" s="1">
        <v>71.982299999999995</v>
      </c>
      <c r="C861" s="1">
        <v>71.982299999999995</v>
      </c>
      <c r="D861" s="1">
        <v>7216.4712</v>
      </c>
      <c r="E861" s="1">
        <v>5.4791999999999996</v>
      </c>
      <c r="F861" s="1">
        <v>154.2192</v>
      </c>
      <c r="G861" s="1">
        <v>986.90239999999994</v>
      </c>
    </row>
    <row r="862" spans="1:7" x14ac:dyDescent="0.3">
      <c r="A862">
        <v>860</v>
      </c>
      <c r="B862" s="1">
        <v>72.066199999999995</v>
      </c>
      <c r="C862" s="1">
        <v>72.066199999999995</v>
      </c>
      <c r="D862" s="1">
        <v>7170.2712000000001</v>
      </c>
      <c r="E862" s="1">
        <v>4.7122000000000002</v>
      </c>
      <c r="F862" s="1">
        <v>163.08279999999999</v>
      </c>
      <c r="G862" s="1">
        <v>734.04</v>
      </c>
    </row>
    <row r="863" spans="1:7" x14ac:dyDescent="0.3">
      <c r="A863">
        <v>861</v>
      </c>
      <c r="B863" s="1">
        <v>72.150000000000006</v>
      </c>
      <c r="C863" s="1">
        <v>72.150000000000006</v>
      </c>
      <c r="D863" s="1">
        <v>7213.9813000000004</v>
      </c>
      <c r="E863" s="1">
        <v>5.0105000000000004</v>
      </c>
      <c r="F863" s="1">
        <v>170.8545</v>
      </c>
      <c r="G863" s="1">
        <v>634.27509999999995</v>
      </c>
    </row>
    <row r="864" spans="1:7" x14ac:dyDescent="0.3">
      <c r="A864">
        <v>862</v>
      </c>
      <c r="B864" s="1">
        <v>72.233800000000002</v>
      </c>
      <c r="C864" s="1">
        <v>72.233800000000002</v>
      </c>
      <c r="D864" s="1">
        <v>7171.0159000000003</v>
      </c>
      <c r="E864" s="1">
        <v>4.8597999999999999</v>
      </c>
      <c r="F864" s="1">
        <v>167.9759</v>
      </c>
      <c r="G864" s="1">
        <v>741.41549999999995</v>
      </c>
    </row>
    <row r="865" spans="1:7" x14ac:dyDescent="0.3">
      <c r="A865">
        <v>863</v>
      </c>
      <c r="B865" s="1">
        <v>72.317700000000002</v>
      </c>
      <c r="C865" s="1">
        <v>72.317700000000002</v>
      </c>
      <c r="D865" s="1">
        <v>7195.0726000000004</v>
      </c>
      <c r="E865" s="1">
        <v>6.2930999999999999</v>
      </c>
      <c r="F865" s="1">
        <v>178.12180000000001</v>
      </c>
      <c r="G865" s="1">
        <v>816.48950000000002</v>
      </c>
    </row>
    <row r="866" spans="1:7" x14ac:dyDescent="0.3">
      <c r="A866">
        <v>864</v>
      </c>
      <c r="B866" s="1">
        <v>72.401499999999999</v>
      </c>
      <c r="C866" s="1">
        <v>72.401499999999999</v>
      </c>
      <c r="D866" s="1">
        <v>7209.1904000000004</v>
      </c>
      <c r="E866" s="1">
        <v>4.867</v>
      </c>
      <c r="F866" s="1">
        <v>172.48099999999999</v>
      </c>
      <c r="G866" s="1">
        <v>799.25250000000005</v>
      </c>
    </row>
    <row r="867" spans="1:7" x14ac:dyDescent="0.3">
      <c r="A867">
        <v>865</v>
      </c>
      <c r="B867" s="1">
        <v>72.485399999999998</v>
      </c>
      <c r="C867" s="1">
        <v>72.485399999999998</v>
      </c>
      <c r="D867" s="1">
        <v>7183.201</v>
      </c>
      <c r="E867" s="1">
        <v>4.9867999999999997</v>
      </c>
      <c r="F867" s="1">
        <v>165.47749999999999</v>
      </c>
      <c r="G867" s="1">
        <v>710.96</v>
      </c>
    </row>
    <row r="868" spans="1:7" x14ac:dyDescent="0.3">
      <c r="A868">
        <v>866</v>
      </c>
      <c r="B868" s="1">
        <v>72.569199999999995</v>
      </c>
      <c r="C868" s="1">
        <v>72.569199999999995</v>
      </c>
      <c r="D868" s="1">
        <v>7194.1854999999996</v>
      </c>
      <c r="E868" s="1">
        <v>5.3116000000000003</v>
      </c>
      <c r="F868" s="1">
        <v>173.7655</v>
      </c>
      <c r="G868" s="1">
        <v>767.60940000000005</v>
      </c>
    </row>
    <row r="869" spans="1:7" x14ac:dyDescent="0.3">
      <c r="A869">
        <v>867</v>
      </c>
      <c r="B869" s="1">
        <v>72.653099999999995</v>
      </c>
      <c r="C869" s="1">
        <v>72.653099999999995</v>
      </c>
      <c r="D869" s="1">
        <v>7219.1624000000002</v>
      </c>
      <c r="E869" s="1">
        <v>6.0873999999999997</v>
      </c>
      <c r="F869" s="1">
        <v>178.5224</v>
      </c>
      <c r="G869" s="1">
        <v>606.91359999999997</v>
      </c>
    </row>
    <row r="870" spans="1:7" x14ac:dyDescent="0.3">
      <c r="A870">
        <v>868</v>
      </c>
      <c r="B870" s="1">
        <v>72.736900000000006</v>
      </c>
      <c r="C870" s="1">
        <v>72.736900000000006</v>
      </c>
      <c r="D870" s="1">
        <v>7197.8622999999998</v>
      </c>
      <c r="E870" s="1">
        <v>4.7324000000000002</v>
      </c>
      <c r="F870" s="1">
        <v>178.9683</v>
      </c>
      <c r="G870" s="1">
        <v>923.74270000000001</v>
      </c>
    </row>
    <row r="871" spans="1:7" x14ac:dyDescent="0.3">
      <c r="A871">
        <v>869</v>
      </c>
      <c r="B871" s="1">
        <v>72.820800000000006</v>
      </c>
      <c r="C871" s="1">
        <v>72.820800000000006</v>
      </c>
      <c r="D871" s="1">
        <v>7216.0169999999998</v>
      </c>
      <c r="E871" s="1">
        <v>5.4444999999999997</v>
      </c>
      <c r="F871" s="1">
        <v>171.80090000000001</v>
      </c>
      <c r="G871" s="1">
        <v>622.93820000000005</v>
      </c>
    </row>
    <row r="872" spans="1:7" x14ac:dyDescent="0.3">
      <c r="A872">
        <v>870</v>
      </c>
      <c r="B872" s="1">
        <v>72.904600000000002</v>
      </c>
      <c r="C872" s="1">
        <v>72.904600000000002</v>
      </c>
      <c r="D872" s="1">
        <v>7226.2047000000002</v>
      </c>
      <c r="E872" s="1">
        <v>5.7710999999999997</v>
      </c>
      <c r="F872" s="1">
        <v>160.98509999999999</v>
      </c>
      <c r="G872" s="1">
        <v>648.32339999999999</v>
      </c>
    </row>
    <row r="873" spans="1:7" x14ac:dyDescent="0.3">
      <c r="A873">
        <v>871</v>
      </c>
      <c r="B873" s="1">
        <v>72.988500000000002</v>
      </c>
      <c r="C873" s="1">
        <v>72.988500000000002</v>
      </c>
      <c r="D873" s="1">
        <v>7185.0901000000003</v>
      </c>
      <c r="E873" s="1">
        <v>6.7594000000000003</v>
      </c>
      <c r="F873" s="1">
        <v>195.7312</v>
      </c>
      <c r="G873" s="1">
        <v>713.44209999999998</v>
      </c>
    </row>
    <row r="874" spans="1:7" x14ac:dyDescent="0.3">
      <c r="A874">
        <v>872</v>
      </c>
      <c r="B874" s="1">
        <v>73.072299999999998</v>
      </c>
      <c r="C874" s="1">
        <v>73.072299999999998</v>
      </c>
      <c r="D874" s="1">
        <v>7203.4657999999999</v>
      </c>
      <c r="E874" s="1">
        <v>5.1356999999999999</v>
      </c>
      <c r="F874" s="1">
        <v>167.96639999999999</v>
      </c>
      <c r="G874" s="1">
        <v>924.02449999999999</v>
      </c>
    </row>
    <row r="875" spans="1:7" x14ac:dyDescent="0.3">
      <c r="A875">
        <v>873</v>
      </c>
      <c r="B875" s="1">
        <v>73.156199999999998</v>
      </c>
      <c r="C875" s="1">
        <v>73.156199999999998</v>
      </c>
      <c r="D875" s="1">
        <v>7171.8801000000003</v>
      </c>
      <c r="E875" s="1">
        <v>4.7199</v>
      </c>
      <c r="F875" s="1">
        <v>171.3663</v>
      </c>
      <c r="G875" s="1">
        <v>833.93420000000003</v>
      </c>
    </row>
    <row r="876" spans="1:7" x14ac:dyDescent="0.3">
      <c r="A876">
        <v>874</v>
      </c>
      <c r="B876" s="1">
        <v>73.239999999999995</v>
      </c>
      <c r="C876" s="1">
        <v>73.239999999999995</v>
      </c>
      <c r="D876" s="1">
        <v>7253.8980000000001</v>
      </c>
      <c r="E876" s="1">
        <v>4.6308999999999996</v>
      </c>
      <c r="F876" s="1">
        <v>159.10919999999999</v>
      </c>
      <c r="G876" s="1">
        <v>841.7912</v>
      </c>
    </row>
    <row r="877" spans="1:7" x14ac:dyDescent="0.3">
      <c r="A877">
        <v>875</v>
      </c>
      <c r="B877" s="1">
        <v>73.323899999999995</v>
      </c>
      <c r="C877" s="1">
        <v>73.323899999999995</v>
      </c>
      <c r="D877" s="1">
        <v>7221.2474000000002</v>
      </c>
      <c r="E877" s="1">
        <v>4.7074999999999996</v>
      </c>
      <c r="F877" s="1">
        <v>166.03219999999999</v>
      </c>
      <c r="G877" s="1">
        <v>792.41369999999995</v>
      </c>
    </row>
    <row r="878" spans="1:7" x14ac:dyDescent="0.3">
      <c r="A878">
        <v>876</v>
      </c>
      <c r="B878" s="1">
        <v>73.407700000000006</v>
      </c>
      <c r="C878" s="1">
        <v>73.407700000000006</v>
      </c>
      <c r="D878" s="1">
        <v>7227.3823000000002</v>
      </c>
      <c r="E878" s="1">
        <v>5.2469999999999999</v>
      </c>
      <c r="F878" s="1">
        <v>185.6182</v>
      </c>
      <c r="G878" s="1">
        <v>634.67989999999998</v>
      </c>
    </row>
    <row r="879" spans="1:7" x14ac:dyDescent="0.3">
      <c r="A879">
        <v>877</v>
      </c>
      <c r="B879" s="1">
        <v>73.491500000000002</v>
      </c>
      <c r="C879" s="1">
        <v>73.491500000000002</v>
      </c>
      <c r="D879" s="1">
        <v>7174.8239999999996</v>
      </c>
      <c r="E879" s="1">
        <v>5.5049999999999999</v>
      </c>
      <c r="F879" s="1">
        <v>178.17070000000001</v>
      </c>
      <c r="G879" s="1">
        <v>621.25250000000005</v>
      </c>
    </row>
    <row r="880" spans="1:7" x14ac:dyDescent="0.3">
      <c r="A880">
        <v>878</v>
      </c>
      <c r="B880" s="1">
        <v>73.575400000000002</v>
      </c>
      <c r="C880" s="1">
        <v>73.575400000000002</v>
      </c>
      <c r="D880" s="1">
        <v>7176.6899000000003</v>
      </c>
      <c r="E880" s="1">
        <v>4.9227999999999996</v>
      </c>
      <c r="F880" s="1">
        <v>163.25569999999999</v>
      </c>
      <c r="G880" s="1">
        <v>1017.9998000000001</v>
      </c>
    </row>
    <row r="881" spans="1:7" x14ac:dyDescent="0.3">
      <c r="A881">
        <v>879</v>
      </c>
      <c r="B881" s="1">
        <v>73.659199999999998</v>
      </c>
      <c r="C881" s="1">
        <v>73.659199999999998</v>
      </c>
      <c r="D881" s="1">
        <v>7187.4264999999996</v>
      </c>
      <c r="E881" s="1">
        <v>5.0705999999999998</v>
      </c>
      <c r="F881" s="1">
        <v>179.8663</v>
      </c>
      <c r="G881" s="1">
        <v>851.41369999999995</v>
      </c>
    </row>
    <row r="882" spans="1:7" x14ac:dyDescent="0.3">
      <c r="A882">
        <v>880</v>
      </c>
      <c r="B882" s="1">
        <v>73.743099999999998</v>
      </c>
      <c r="C882" s="1">
        <v>73.743099999999998</v>
      </c>
      <c r="D882" s="1">
        <v>7177.9071000000004</v>
      </c>
      <c r="E882" s="1">
        <v>4.7721999999999998</v>
      </c>
      <c r="F882" s="1">
        <v>177.63480000000001</v>
      </c>
      <c r="G882" s="1">
        <v>831.6241</v>
      </c>
    </row>
    <row r="883" spans="1:7" x14ac:dyDescent="0.3">
      <c r="A883">
        <v>881</v>
      </c>
      <c r="B883" s="1">
        <v>73.826899999999995</v>
      </c>
      <c r="C883" s="1">
        <v>73.826899999999995</v>
      </c>
      <c r="D883" s="1">
        <v>7207.8724000000002</v>
      </c>
      <c r="E883" s="1">
        <v>5.0757000000000003</v>
      </c>
      <c r="F883" s="1">
        <v>164.1799</v>
      </c>
      <c r="G883" s="1">
        <v>688.65309999999999</v>
      </c>
    </row>
    <row r="884" spans="1:7" x14ac:dyDescent="0.3">
      <c r="A884">
        <v>882</v>
      </c>
      <c r="B884" s="1">
        <v>73.910799999999995</v>
      </c>
      <c r="C884" s="1">
        <v>73.910799999999995</v>
      </c>
      <c r="D884" s="1">
        <v>7205.0015000000003</v>
      </c>
      <c r="E884" s="1">
        <v>5.86</v>
      </c>
      <c r="F884" s="1">
        <v>188.95859999999999</v>
      </c>
      <c r="G884" s="1">
        <v>552.26369999999997</v>
      </c>
    </row>
    <row r="885" spans="1:7" x14ac:dyDescent="0.3">
      <c r="A885">
        <v>883</v>
      </c>
      <c r="B885" s="1">
        <v>73.994600000000005</v>
      </c>
      <c r="C885" s="1">
        <v>73.994600000000005</v>
      </c>
      <c r="D885" s="1">
        <v>7185.3180000000002</v>
      </c>
      <c r="E885" s="1">
        <v>4.4947999999999997</v>
      </c>
      <c r="F885" s="1">
        <v>168.53299999999999</v>
      </c>
      <c r="G885" s="1">
        <v>882.22239999999999</v>
      </c>
    </row>
    <row r="886" spans="1:7" x14ac:dyDescent="0.3">
      <c r="A886">
        <v>884</v>
      </c>
      <c r="B886" s="1">
        <v>74.078500000000005</v>
      </c>
      <c r="C886" s="1">
        <v>74.078500000000005</v>
      </c>
      <c r="D886" s="1">
        <v>7189.8405000000002</v>
      </c>
      <c r="E886" s="1">
        <v>6.2279999999999998</v>
      </c>
      <c r="F886" s="1">
        <v>186.6789</v>
      </c>
      <c r="G886" s="1">
        <v>742.07150000000001</v>
      </c>
    </row>
    <row r="887" spans="1:7" x14ac:dyDescent="0.3">
      <c r="A887">
        <v>885</v>
      </c>
      <c r="B887" s="1">
        <v>74.162300000000002</v>
      </c>
      <c r="C887" s="1">
        <v>74.162300000000002</v>
      </c>
      <c r="D887" s="1">
        <v>7197.6210000000001</v>
      </c>
      <c r="E887" s="1">
        <v>5.7958999999999996</v>
      </c>
      <c r="F887" s="1">
        <v>180.5035</v>
      </c>
      <c r="G887" s="1">
        <v>618.57399999999996</v>
      </c>
    </row>
    <row r="888" spans="1:7" x14ac:dyDescent="0.3">
      <c r="A888">
        <v>886</v>
      </c>
      <c r="B888" s="1">
        <v>74.246200000000002</v>
      </c>
      <c r="C888" s="1">
        <v>74.246200000000002</v>
      </c>
      <c r="D888" s="1">
        <v>7208.5837000000001</v>
      </c>
      <c r="E888" s="1">
        <v>4.8894000000000002</v>
      </c>
      <c r="F888" s="1">
        <v>172.5033</v>
      </c>
      <c r="G888" s="1">
        <v>736.32140000000004</v>
      </c>
    </row>
    <row r="889" spans="1:7" x14ac:dyDescent="0.3">
      <c r="A889">
        <v>887</v>
      </c>
      <c r="B889" s="1">
        <v>74.33</v>
      </c>
      <c r="C889" s="1">
        <v>74.33</v>
      </c>
      <c r="D889" s="1">
        <v>7171.1585999999998</v>
      </c>
      <c r="E889" s="1">
        <v>5.2016</v>
      </c>
      <c r="F889" s="1">
        <v>184.7176</v>
      </c>
      <c r="G889" s="1">
        <v>589.00559999999996</v>
      </c>
    </row>
    <row r="890" spans="1:7" x14ac:dyDescent="0.3">
      <c r="A890">
        <v>888</v>
      </c>
      <c r="B890" s="1">
        <v>74.413899999999998</v>
      </c>
      <c r="C890" s="1">
        <v>74.413899999999998</v>
      </c>
      <c r="D890" s="1">
        <v>7281.9141</v>
      </c>
      <c r="E890" s="1">
        <v>5.2390999999999996</v>
      </c>
      <c r="F890" s="1">
        <v>141.2774</v>
      </c>
      <c r="G890" s="1">
        <v>758.22529999999995</v>
      </c>
    </row>
    <row r="891" spans="1:7" x14ac:dyDescent="0.3">
      <c r="A891">
        <v>889</v>
      </c>
      <c r="B891" s="1">
        <v>74.497699999999995</v>
      </c>
      <c r="C891" s="1">
        <v>74.497699999999995</v>
      </c>
      <c r="D891" s="1">
        <v>7198.9300999999996</v>
      </c>
      <c r="E891" s="1">
        <v>5.6933999999999996</v>
      </c>
      <c r="F891" s="1">
        <v>187.304</v>
      </c>
      <c r="G891" s="1">
        <v>971.75760000000002</v>
      </c>
    </row>
    <row r="892" spans="1:7" x14ac:dyDescent="0.3">
      <c r="A892">
        <v>890</v>
      </c>
      <c r="B892" s="1">
        <v>74.581599999999995</v>
      </c>
      <c r="C892" s="1">
        <v>74.581599999999995</v>
      </c>
      <c r="D892" s="1">
        <v>7240.1028999999999</v>
      </c>
      <c r="E892" s="1">
        <v>5.7633999999999999</v>
      </c>
      <c r="F892" s="1">
        <v>175.96799999999999</v>
      </c>
      <c r="G892" s="1">
        <v>627.35299999999995</v>
      </c>
    </row>
    <row r="893" spans="1:7" x14ac:dyDescent="0.3">
      <c r="A893">
        <v>891</v>
      </c>
      <c r="B893" s="1">
        <v>74.665400000000005</v>
      </c>
      <c r="C893" s="1">
        <v>74.665400000000005</v>
      </c>
      <c r="D893" s="1">
        <v>7227.6005999999998</v>
      </c>
      <c r="E893" s="1">
        <v>6.5884</v>
      </c>
      <c r="F893" s="1">
        <v>186.91839999999999</v>
      </c>
      <c r="G893" s="1">
        <v>744.84559999999999</v>
      </c>
    </row>
    <row r="894" spans="1:7" x14ac:dyDescent="0.3">
      <c r="A894">
        <v>892</v>
      </c>
      <c r="B894" s="1">
        <v>74.749200000000002</v>
      </c>
      <c r="C894" s="1">
        <v>74.749200000000002</v>
      </c>
      <c r="D894" s="1">
        <v>7224.7842000000001</v>
      </c>
      <c r="E894" s="1">
        <v>3.9390999999999998</v>
      </c>
      <c r="F894" s="1">
        <v>157.8252</v>
      </c>
      <c r="G894" s="1">
        <v>1054.0564999999999</v>
      </c>
    </row>
    <row r="895" spans="1:7" x14ac:dyDescent="0.3">
      <c r="A895">
        <v>893</v>
      </c>
      <c r="B895" s="1">
        <v>74.833100000000002</v>
      </c>
      <c r="C895" s="1">
        <v>74.833100000000002</v>
      </c>
      <c r="D895" s="1">
        <v>7211.1347999999998</v>
      </c>
      <c r="E895" s="1">
        <v>6.6722000000000001</v>
      </c>
      <c r="F895" s="1">
        <v>187.7047</v>
      </c>
      <c r="G895" s="1">
        <v>631.20339999999999</v>
      </c>
    </row>
    <row r="896" spans="1:7" x14ac:dyDescent="0.3">
      <c r="A896">
        <v>894</v>
      </c>
      <c r="B896" s="1">
        <v>74.916899999999998</v>
      </c>
      <c r="C896" s="1">
        <v>74.916899999999998</v>
      </c>
      <c r="D896" s="1">
        <v>7232.8760000000002</v>
      </c>
      <c r="E896" s="1">
        <v>5.0248999999999997</v>
      </c>
      <c r="F896" s="1">
        <v>179.68709999999999</v>
      </c>
      <c r="G896" s="1">
        <v>598.62199999999996</v>
      </c>
    </row>
    <row r="897" spans="1:7" x14ac:dyDescent="0.3">
      <c r="A897">
        <v>895</v>
      </c>
      <c r="B897" s="1">
        <v>75.000799999999998</v>
      </c>
      <c r="C897" s="1">
        <v>75.000799999999998</v>
      </c>
      <c r="D897" s="1">
        <v>7204.8305</v>
      </c>
      <c r="E897" s="1">
        <v>4.5339</v>
      </c>
      <c r="F897" s="1">
        <v>166.65610000000001</v>
      </c>
      <c r="G897" s="1">
        <v>820.71600000000001</v>
      </c>
    </row>
    <row r="898" spans="1:7" x14ac:dyDescent="0.3">
      <c r="A898">
        <v>896</v>
      </c>
      <c r="B898" s="1">
        <v>75.084599999999995</v>
      </c>
      <c r="C898" s="1">
        <v>75.084599999999995</v>
      </c>
      <c r="D898" s="1">
        <v>7298.0168999999996</v>
      </c>
      <c r="E898" s="1">
        <v>5.4192999999999998</v>
      </c>
      <c r="F898" s="1">
        <v>229.3708</v>
      </c>
      <c r="G898" s="1">
        <v>1020.0724</v>
      </c>
    </row>
    <row r="899" spans="1:7" x14ac:dyDescent="0.3">
      <c r="A899">
        <v>897</v>
      </c>
      <c r="B899" s="1">
        <v>75.168499999999995</v>
      </c>
      <c r="C899" s="1">
        <v>75.168499999999995</v>
      </c>
      <c r="D899" s="1">
        <v>7938.3321999999998</v>
      </c>
      <c r="E899" s="1">
        <v>7.5502000000000002</v>
      </c>
      <c r="F899" s="1">
        <v>312.10930000000002</v>
      </c>
      <c r="G899" s="1">
        <v>513.28139999999996</v>
      </c>
    </row>
    <row r="900" spans="1:7" x14ac:dyDescent="0.3">
      <c r="A900">
        <v>898</v>
      </c>
      <c r="B900" s="1">
        <v>75.252300000000005</v>
      </c>
      <c r="C900" s="1">
        <v>75.252300000000005</v>
      </c>
      <c r="D900" s="1">
        <v>8544.4905999999992</v>
      </c>
      <c r="E900" s="1">
        <v>8.2258999999999993</v>
      </c>
      <c r="F900" s="1">
        <v>303.6413</v>
      </c>
      <c r="G900" s="1">
        <v>575.47400000000005</v>
      </c>
    </row>
    <row r="901" spans="1:7" x14ac:dyDescent="0.3">
      <c r="A901">
        <v>899</v>
      </c>
      <c r="B901" s="1">
        <v>75.336200000000005</v>
      </c>
      <c r="C901" s="1">
        <v>75.336200000000005</v>
      </c>
      <c r="D901" s="1">
        <v>8893.0584999999992</v>
      </c>
      <c r="E901" s="1">
        <v>6.7885999999999997</v>
      </c>
      <c r="F901" s="1">
        <v>218.06110000000001</v>
      </c>
      <c r="G901" s="1">
        <v>710.90700000000004</v>
      </c>
    </row>
    <row r="902" spans="1:7" x14ac:dyDescent="0.3">
      <c r="A902">
        <v>900</v>
      </c>
      <c r="B902" s="1">
        <v>75.42</v>
      </c>
      <c r="C902" s="1">
        <v>75.42</v>
      </c>
      <c r="D902" s="1">
        <v>9027.9701000000005</v>
      </c>
      <c r="E902" s="1">
        <v>4.9432</v>
      </c>
      <c r="F902" s="1">
        <v>203.34049999999999</v>
      </c>
      <c r="G902" s="1">
        <v>654.5172</v>
      </c>
    </row>
    <row r="903" spans="1:7" x14ac:dyDescent="0.3">
      <c r="A903">
        <v>901</v>
      </c>
      <c r="B903" s="1">
        <v>75.503900000000002</v>
      </c>
      <c r="C903" s="1">
        <v>75.503900000000002</v>
      </c>
      <c r="D903" s="1">
        <v>9089.8269</v>
      </c>
      <c r="E903" s="1">
        <v>5.2995000000000001</v>
      </c>
      <c r="F903" s="1">
        <v>183.6369</v>
      </c>
      <c r="G903" s="1">
        <v>714.22969999999998</v>
      </c>
    </row>
    <row r="904" spans="1:7" x14ac:dyDescent="0.3">
      <c r="A904">
        <v>902</v>
      </c>
      <c r="B904" s="1">
        <v>75.587699999999998</v>
      </c>
      <c r="C904" s="1">
        <v>75.587699999999998</v>
      </c>
      <c r="D904" s="1">
        <v>9108.9555999999993</v>
      </c>
      <c r="E904" s="1">
        <v>6.6783000000000001</v>
      </c>
      <c r="F904" s="1">
        <v>208.96770000000001</v>
      </c>
      <c r="G904" s="1">
        <v>779.11059999999998</v>
      </c>
    </row>
    <row r="905" spans="1:7" x14ac:dyDescent="0.3">
      <c r="A905">
        <v>903</v>
      </c>
      <c r="B905" s="1">
        <v>75.671599999999998</v>
      </c>
      <c r="C905" s="1">
        <v>75.671599999999998</v>
      </c>
      <c r="D905" s="1">
        <v>9104.3565999999992</v>
      </c>
      <c r="E905" s="1">
        <v>4.7750000000000004</v>
      </c>
      <c r="F905" s="1">
        <v>183.74979999999999</v>
      </c>
      <c r="G905" s="1">
        <v>979.91629999999998</v>
      </c>
    </row>
    <row r="906" spans="1:7" x14ac:dyDescent="0.3">
      <c r="A906">
        <v>904</v>
      </c>
      <c r="B906" s="1">
        <v>75.755399999999995</v>
      </c>
      <c r="C906" s="1">
        <v>75.755399999999995</v>
      </c>
      <c r="D906" s="1">
        <v>9116.2464999999993</v>
      </c>
      <c r="E906" s="1">
        <v>4.3544</v>
      </c>
      <c r="F906" s="1">
        <v>156.2997</v>
      </c>
      <c r="G906" s="1">
        <v>1245.5118</v>
      </c>
    </row>
    <row r="907" spans="1:7" x14ac:dyDescent="0.3">
      <c r="A907">
        <v>905</v>
      </c>
      <c r="B907" s="1">
        <v>75.839299999999994</v>
      </c>
      <c r="C907" s="1">
        <v>75.839299999999994</v>
      </c>
      <c r="D907" s="1">
        <v>9118.3294999999998</v>
      </c>
      <c r="E907" s="1">
        <v>6.9583000000000004</v>
      </c>
      <c r="F907" s="1">
        <v>197.0686</v>
      </c>
      <c r="G907" s="1">
        <v>641.75649999999996</v>
      </c>
    </row>
    <row r="908" spans="1:7" x14ac:dyDescent="0.3">
      <c r="A908">
        <v>906</v>
      </c>
      <c r="B908" s="1">
        <v>75.923100000000005</v>
      </c>
      <c r="C908" s="1">
        <v>75.923100000000005</v>
      </c>
      <c r="D908" s="1">
        <v>9079.6551999999992</v>
      </c>
      <c r="E908" s="1">
        <v>4.9880000000000004</v>
      </c>
      <c r="F908" s="1">
        <v>197.98099999999999</v>
      </c>
      <c r="G908" s="1">
        <v>880.55150000000003</v>
      </c>
    </row>
    <row r="909" spans="1:7" x14ac:dyDescent="0.3">
      <c r="A909">
        <v>907</v>
      </c>
      <c r="B909" s="1">
        <v>76.006900000000002</v>
      </c>
      <c r="C909" s="1">
        <v>76.006900000000002</v>
      </c>
      <c r="D909" s="1">
        <v>9062.6046000000006</v>
      </c>
      <c r="E909" s="1">
        <v>5.1764999999999999</v>
      </c>
      <c r="F909" s="1">
        <v>186.8981</v>
      </c>
      <c r="G909" s="1">
        <v>940.21969999999999</v>
      </c>
    </row>
    <row r="910" spans="1:7" x14ac:dyDescent="0.3">
      <c r="A910">
        <v>908</v>
      </c>
      <c r="B910" s="1">
        <v>76.090800000000002</v>
      </c>
      <c r="C910" s="1">
        <v>76.090800000000002</v>
      </c>
      <c r="D910" s="1">
        <v>9036.6093000000001</v>
      </c>
      <c r="E910" s="1">
        <v>5.7145000000000001</v>
      </c>
      <c r="F910" s="1">
        <v>189.90129999999999</v>
      </c>
      <c r="G910" s="1">
        <v>569.28240000000005</v>
      </c>
    </row>
    <row r="911" spans="1:7" x14ac:dyDescent="0.3">
      <c r="A911">
        <v>909</v>
      </c>
      <c r="B911" s="1">
        <v>76.174599999999998</v>
      </c>
      <c r="C911" s="1">
        <v>76.174599999999998</v>
      </c>
      <c r="D911" s="1">
        <v>9084.7945999999993</v>
      </c>
      <c r="E911" s="1">
        <v>5.0632999999999999</v>
      </c>
      <c r="F911" s="1">
        <v>201.34180000000001</v>
      </c>
      <c r="G911" s="1">
        <v>821.24789999999996</v>
      </c>
    </row>
    <row r="912" spans="1:7" x14ac:dyDescent="0.3">
      <c r="A912">
        <v>910</v>
      </c>
      <c r="B912" s="1">
        <v>76.258499999999998</v>
      </c>
      <c r="C912" s="1">
        <v>76.258499999999998</v>
      </c>
      <c r="D912" s="1">
        <v>9076.7803999999996</v>
      </c>
      <c r="E912" s="1">
        <v>4.2958999999999996</v>
      </c>
      <c r="F912" s="1">
        <v>161.9624</v>
      </c>
      <c r="G912" s="1">
        <v>1120.8515</v>
      </c>
    </row>
    <row r="913" spans="1:7" x14ac:dyDescent="0.3">
      <c r="A913">
        <v>911</v>
      </c>
      <c r="B913" s="1">
        <v>76.342299999999994</v>
      </c>
      <c r="C913" s="1">
        <v>76.342299999999994</v>
      </c>
      <c r="D913" s="1">
        <v>9089.1137999999992</v>
      </c>
      <c r="E913" s="1">
        <v>5.1734999999999998</v>
      </c>
      <c r="F913" s="1">
        <v>189.4034</v>
      </c>
      <c r="G913" s="1">
        <v>714.42679999999996</v>
      </c>
    </row>
    <row r="914" spans="1:7" x14ac:dyDescent="0.3">
      <c r="A914">
        <v>912</v>
      </c>
      <c r="B914" s="1">
        <v>76.426199999999994</v>
      </c>
      <c r="C914" s="1">
        <v>76.426199999999994</v>
      </c>
      <c r="D914" s="1">
        <v>9056.0607</v>
      </c>
      <c r="E914" s="1">
        <v>5.9217000000000004</v>
      </c>
      <c r="F914" s="1">
        <v>141.48869999999999</v>
      </c>
      <c r="G914" s="1">
        <v>1051.2097000000001</v>
      </c>
    </row>
    <row r="915" spans="1:7" x14ac:dyDescent="0.3">
      <c r="A915">
        <v>913</v>
      </c>
      <c r="B915" s="1">
        <v>76.510000000000005</v>
      </c>
      <c r="C915" s="1">
        <v>76.510000000000005</v>
      </c>
      <c r="D915" s="1">
        <v>9092.6998000000003</v>
      </c>
      <c r="E915" s="1">
        <v>6.5861000000000001</v>
      </c>
      <c r="F915" s="1">
        <v>186.45240000000001</v>
      </c>
      <c r="G915" s="1">
        <v>614.56110000000001</v>
      </c>
    </row>
    <row r="916" spans="1:7" x14ac:dyDescent="0.3">
      <c r="A916">
        <v>914</v>
      </c>
      <c r="B916" s="1">
        <v>76.593900000000005</v>
      </c>
      <c r="C916" s="1">
        <v>76.593900000000005</v>
      </c>
      <c r="D916" s="1">
        <v>9069.1026999999995</v>
      </c>
      <c r="E916" s="1">
        <v>4.8468999999999998</v>
      </c>
      <c r="F916" s="1">
        <v>172.94239999999999</v>
      </c>
      <c r="G916" s="1">
        <v>882.38279999999997</v>
      </c>
    </row>
    <row r="917" spans="1:7" x14ac:dyDescent="0.3">
      <c r="A917">
        <v>915</v>
      </c>
      <c r="B917" s="1">
        <v>76.677700000000002</v>
      </c>
      <c r="C917" s="1">
        <v>76.677700000000002</v>
      </c>
      <c r="D917" s="1">
        <v>9048.4177</v>
      </c>
      <c r="E917" s="1">
        <v>5.9813999999999998</v>
      </c>
      <c r="F917" s="1">
        <v>194.6403</v>
      </c>
      <c r="G917" s="1">
        <v>767.60469999999998</v>
      </c>
    </row>
    <row r="918" spans="1:7" x14ac:dyDescent="0.3">
      <c r="A918">
        <v>916</v>
      </c>
      <c r="B918" s="1">
        <v>76.761600000000001</v>
      </c>
      <c r="C918" s="1">
        <v>76.761600000000001</v>
      </c>
      <c r="D918" s="1">
        <v>9094.2594000000008</v>
      </c>
      <c r="E918" s="1">
        <v>5.806</v>
      </c>
      <c r="F918" s="1">
        <v>208.35290000000001</v>
      </c>
      <c r="G918" s="1">
        <v>512.03989999999999</v>
      </c>
    </row>
    <row r="919" spans="1:7" x14ac:dyDescent="0.3">
      <c r="A919">
        <v>917</v>
      </c>
      <c r="B919" s="1">
        <v>76.845399999999998</v>
      </c>
      <c r="C919" s="1">
        <v>76.845399999999998</v>
      </c>
      <c r="D919" s="1">
        <v>9049.5308999999997</v>
      </c>
      <c r="E919" s="1">
        <v>6.0570000000000004</v>
      </c>
      <c r="F919" s="1">
        <v>198.9085</v>
      </c>
      <c r="G919" s="1">
        <v>566.80870000000004</v>
      </c>
    </row>
    <row r="920" spans="1:7" x14ac:dyDescent="0.3">
      <c r="A920">
        <v>918</v>
      </c>
      <c r="B920" s="1">
        <v>76.929299999999998</v>
      </c>
      <c r="C920" s="1">
        <v>76.929299999999998</v>
      </c>
      <c r="D920" s="1">
        <v>8967.4671999999991</v>
      </c>
      <c r="E920" s="1">
        <v>4.4870000000000001</v>
      </c>
      <c r="F920" s="1">
        <v>138.0112</v>
      </c>
      <c r="G920" s="1">
        <v>1001.2252</v>
      </c>
    </row>
    <row r="921" spans="1:7" x14ac:dyDescent="0.3">
      <c r="A921">
        <v>919</v>
      </c>
      <c r="B921" s="1">
        <v>77.013099999999994</v>
      </c>
      <c r="C921" s="1">
        <v>77.013099999999994</v>
      </c>
      <c r="D921" s="1">
        <v>9036.2626</v>
      </c>
      <c r="E921" s="1">
        <v>4.1505000000000001</v>
      </c>
      <c r="F921" s="1">
        <v>150.2818</v>
      </c>
      <c r="G921" s="1">
        <v>1194.1280999999999</v>
      </c>
    </row>
    <row r="922" spans="1:7" x14ac:dyDescent="0.3">
      <c r="A922">
        <v>920</v>
      </c>
      <c r="B922" s="1">
        <v>77.096999999999994</v>
      </c>
      <c r="C922" s="1">
        <v>77.096999999999994</v>
      </c>
      <c r="D922" s="1">
        <v>9033.607</v>
      </c>
      <c r="E922" s="1">
        <v>4.5303000000000004</v>
      </c>
      <c r="F922" s="1">
        <v>180.31049999999999</v>
      </c>
      <c r="G922" s="1">
        <v>637.3886</v>
      </c>
    </row>
    <row r="923" spans="1:7" x14ac:dyDescent="0.3">
      <c r="A923">
        <v>921</v>
      </c>
      <c r="B923" s="1">
        <v>77.180800000000005</v>
      </c>
      <c r="C923" s="1">
        <v>77.180800000000005</v>
      </c>
      <c r="D923" s="1">
        <v>9052.1605</v>
      </c>
      <c r="E923" s="1">
        <v>5.2104999999999997</v>
      </c>
      <c r="F923" s="1">
        <v>196.50200000000001</v>
      </c>
      <c r="G923" s="1">
        <v>597.71069999999997</v>
      </c>
    </row>
    <row r="924" spans="1:7" x14ac:dyDescent="0.3">
      <c r="A924">
        <v>922</v>
      </c>
      <c r="B924" s="1">
        <v>77.264600000000002</v>
      </c>
      <c r="C924" s="1">
        <v>77.264600000000002</v>
      </c>
      <c r="D924" s="1">
        <v>9059.4385000000002</v>
      </c>
      <c r="E924" s="1">
        <v>4.2131999999999996</v>
      </c>
      <c r="F924" s="1">
        <v>165.74359999999999</v>
      </c>
      <c r="G924" s="1">
        <v>1310.0078000000001</v>
      </c>
    </row>
    <row r="925" spans="1:7" x14ac:dyDescent="0.3">
      <c r="A925">
        <v>923</v>
      </c>
      <c r="B925" s="1">
        <v>77.348500000000001</v>
      </c>
      <c r="C925" s="1">
        <v>77.348500000000001</v>
      </c>
      <c r="D925" s="1">
        <v>9009.1175000000003</v>
      </c>
      <c r="E925" s="1">
        <v>5.7598000000000003</v>
      </c>
      <c r="F925" s="1">
        <v>208.5076</v>
      </c>
      <c r="G925" s="1">
        <v>528.37</v>
      </c>
    </row>
    <row r="926" spans="1:7" x14ac:dyDescent="0.3">
      <c r="A926">
        <v>924</v>
      </c>
      <c r="B926" s="1">
        <v>77.432299999999998</v>
      </c>
      <c r="C926" s="1">
        <v>77.432299999999998</v>
      </c>
      <c r="D926" s="1">
        <v>8984.1887999999999</v>
      </c>
      <c r="E926" s="1">
        <v>5.5019</v>
      </c>
      <c r="F926" s="1">
        <v>189.18430000000001</v>
      </c>
      <c r="G926" s="1">
        <v>667.57709999999997</v>
      </c>
    </row>
    <row r="927" spans="1:7" x14ac:dyDescent="0.3">
      <c r="A927">
        <v>925</v>
      </c>
      <c r="B927" s="1">
        <v>77.516199999999998</v>
      </c>
      <c r="C927" s="1">
        <v>77.516199999999998</v>
      </c>
      <c r="D927" s="1">
        <v>9035.4689999999991</v>
      </c>
      <c r="E927" s="1">
        <v>6.3442999999999996</v>
      </c>
      <c r="F927" s="1">
        <v>192.5402</v>
      </c>
      <c r="G927" s="1">
        <v>563.90179999999998</v>
      </c>
    </row>
    <row r="928" spans="1:7" x14ac:dyDescent="0.3">
      <c r="A928">
        <v>926</v>
      </c>
      <c r="B928" s="1">
        <v>77.599999999999994</v>
      </c>
      <c r="C928" s="1">
        <v>77.599999999999994</v>
      </c>
      <c r="D928" s="1">
        <v>9077.1008999999995</v>
      </c>
      <c r="E928" s="1">
        <v>5.4580000000000002</v>
      </c>
      <c r="F928" s="1">
        <v>182.32490000000001</v>
      </c>
      <c r="G928" s="1">
        <v>593.43669999999997</v>
      </c>
    </row>
    <row r="929" spans="1:7" x14ac:dyDescent="0.3">
      <c r="A929">
        <v>927</v>
      </c>
      <c r="B929" s="1">
        <v>77.683899999999994</v>
      </c>
      <c r="C929" s="1">
        <v>77.683899999999994</v>
      </c>
      <c r="D929" s="1">
        <v>9042.2366999999995</v>
      </c>
      <c r="E929" s="1">
        <v>5.7808000000000002</v>
      </c>
      <c r="F929" s="1">
        <v>179.79140000000001</v>
      </c>
      <c r="G929" s="1">
        <v>736.93859999999995</v>
      </c>
    </row>
    <row r="930" spans="1:7" x14ac:dyDescent="0.3">
      <c r="A930">
        <v>928</v>
      </c>
      <c r="B930" s="1">
        <v>77.767700000000005</v>
      </c>
      <c r="C930" s="1">
        <v>77.767700000000005</v>
      </c>
      <c r="D930" s="1">
        <v>8994.1666000000005</v>
      </c>
      <c r="E930" s="1">
        <v>6.4713000000000003</v>
      </c>
      <c r="F930" s="1">
        <v>208.24940000000001</v>
      </c>
      <c r="G930" s="1">
        <v>533.38940000000002</v>
      </c>
    </row>
    <row r="931" spans="1:7" x14ac:dyDescent="0.3">
      <c r="A931">
        <v>929</v>
      </c>
      <c r="B931" s="1">
        <v>77.851600000000005</v>
      </c>
      <c r="C931" s="1">
        <v>77.851600000000005</v>
      </c>
      <c r="D931" s="1">
        <v>9051.4696999999996</v>
      </c>
      <c r="E931" s="1">
        <v>4.3177000000000003</v>
      </c>
      <c r="F931" s="1">
        <v>172.27619999999999</v>
      </c>
      <c r="G931" s="1">
        <v>917.82079999999996</v>
      </c>
    </row>
    <row r="932" spans="1:7" x14ac:dyDescent="0.3">
      <c r="A932">
        <v>930</v>
      </c>
      <c r="B932" s="1">
        <v>77.935400000000001</v>
      </c>
      <c r="C932" s="1">
        <v>77.935400000000001</v>
      </c>
      <c r="D932" s="1">
        <v>9023.3240999999998</v>
      </c>
      <c r="E932" s="1">
        <v>5.0890000000000004</v>
      </c>
      <c r="F932" s="1">
        <v>187.1593</v>
      </c>
      <c r="G932" s="1">
        <v>725.61670000000004</v>
      </c>
    </row>
    <row r="933" spans="1:7" x14ac:dyDescent="0.3">
      <c r="A933">
        <v>931</v>
      </c>
      <c r="B933" s="1">
        <v>78.019300000000001</v>
      </c>
      <c r="C933" s="1">
        <v>78.019300000000001</v>
      </c>
      <c r="D933" s="1">
        <v>9026.4341999999997</v>
      </c>
      <c r="E933" s="1">
        <v>5.8390000000000004</v>
      </c>
      <c r="F933" s="1">
        <v>201.77070000000001</v>
      </c>
      <c r="G933" s="1">
        <v>516.52909999999997</v>
      </c>
    </row>
    <row r="934" spans="1:7" x14ac:dyDescent="0.3">
      <c r="A934">
        <v>932</v>
      </c>
      <c r="B934" s="1">
        <v>78.103099999999998</v>
      </c>
      <c r="C934" s="1">
        <v>78.103099999999998</v>
      </c>
      <c r="D934" s="1">
        <v>9021.6769000000004</v>
      </c>
      <c r="E934" s="1">
        <v>6.1403999999999996</v>
      </c>
      <c r="F934" s="1">
        <v>191.5111</v>
      </c>
      <c r="G934" s="1">
        <v>724.15819999999997</v>
      </c>
    </row>
    <row r="935" spans="1:7" x14ac:dyDescent="0.3">
      <c r="A935">
        <v>933</v>
      </c>
      <c r="B935" s="1">
        <v>78.186999999999998</v>
      </c>
      <c r="C935" s="1">
        <v>78.186999999999998</v>
      </c>
      <c r="D935" s="1">
        <v>9011.6254000000008</v>
      </c>
      <c r="E935" s="1">
        <v>5.3049999999999997</v>
      </c>
      <c r="F935" s="1">
        <v>199.97980000000001</v>
      </c>
      <c r="G935" s="1">
        <v>880.79129999999998</v>
      </c>
    </row>
    <row r="936" spans="1:7" x14ac:dyDescent="0.3">
      <c r="A936">
        <v>934</v>
      </c>
      <c r="B936" s="1">
        <v>78.270799999999994</v>
      </c>
      <c r="C936" s="1">
        <v>78.270799999999994</v>
      </c>
      <c r="D936" s="1">
        <v>8983.5223999999998</v>
      </c>
      <c r="E936" s="1">
        <v>4.7503000000000002</v>
      </c>
      <c r="F936" s="1">
        <v>164.2841</v>
      </c>
      <c r="G936" s="1">
        <v>964.06650000000002</v>
      </c>
    </row>
    <row r="937" spans="1:7" x14ac:dyDescent="0.3">
      <c r="A937">
        <v>935</v>
      </c>
      <c r="B937" s="1">
        <v>78.354699999999994</v>
      </c>
      <c r="C937" s="1">
        <v>78.354699999999994</v>
      </c>
      <c r="D937" s="1">
        <v>8986.1782999999996</v>
      </c>
      <c r="E937" s="1">
        <v>5.6523000000000003</v>
      </c>
      <c r="F937" s="1">
        <v>181.49119999999999</v>
      </c>
      <c r="G937" s="1">
        <v>857.62639999999999</v>
      </c>
    </row>
    <row r="938" spans="1:7" x14ac:dyDescent="0.3">
      <c r="A938">
        <v>936</v>
      </c>
      <c r="B938" s="1">
        <v>78.438500000000005</v>
      </c>
      <c r="C938" s="1">
        <v>78.438500000000005</v>
      </c>
      <c r="D938" s="1">
        <v>9048.6353999999992</v>
      </c>
      <c r="E938" s="1">
        <v>7.1879</v>
      </c>
      <c r="F938" s="1">
        <v>220.74019999999999</v>
      </c>
      <c r="G938" s="1">
        <v>501.8279</v>
      </c>
    </row>
    <row r="939" spans="1:7" x14ac:dyDescent="0.3">
      <c r="A939">
        <v>937</v>
      </c>
      <c r="B939" s="1">
        <v>78.522300000000001</v>
      </c>
      <c r="C939" s="1">
        <v>78.522300000000001</v>
      </c>
      <c r="D939" s="1">
        <v>9019.1898999999994</v>
      </c>
      <c r="E939" s="1">
        <v>5.9961000000000002</v>
      </c>
      <c r="F939" s="1">
        <v>202.4631</v>
      </c>
      <c r="G939" s="1">
        <v>677.26130000000001</v>
      </c>
    </row>
    <row r="940" spans="1:7" x14ac:dyDescent="0.3">
      <c r="A940">
        <v>938</v>
      </c>
      <c r="B940" s="1">
        <v>78.606200000000001</v>
      </c>
      <c r="C940" s="1">
        <v>78.606200000000001</v>
      </c>
      <c r="D940" s="1">
        <v>9007.5092999999997</v>
      </c>
      <c r="E940" s="1">
        <v>6.0364000000000004</v>
      </c>
      <c r="F940" s="1">
        <v>197.95099999999999</v>
      </c>
      <c r="G940" s="1">
        <v>644.45060000000001</v>
      </c>
    </row>
    <row r="941" spans="1:7" x14ac:dyDescent="0.3">
      <c r="A941">
        <v>939</v>
      </c>
      <c r="B941" s="1">
        <v>78.69</v>
      </c>
      <c r="C941" s="1">
        <v>78.69</v>
      </c>
      <c r="D941" s="1">
        <v>8986.6093000000001</v>
      </c>
      <c r="E941" s="1">
        <v>7.7854000000000001</v>
      </c>
      <c r="F941" s="1">
        <v>198.36340000000001</v>
      </c>
      <c r="G941" s="1">
        <v>684.80989999999997</v>
      </c>
    </row>
    <row r="942" spans="1:7" x14ac:dyDescent="0.3">
      <c r="A942">
        <v>940</v>
      </c>
      <c r="B942" s="1">
        <v>78.773899999999998</v>
      </c>
      <c r="C942" s="1">
        <v>78.773899999999998</v>
      </c>
      <c r="D942" s="1">
        <v>8995.4233999999997</v>
      </c>
      <c r="E942" s="1">
        <v>6.1673</v>
      </c>
      <c r="F942" s="1">
        <v>183.93199999999999</v>
      </c>
      <c r="G942" s="1">
        <v>977.86109999999996</v>
      </c>
    </row>
    <row r="943" spans="1:7" x14ac:dyDescent="0.3">
      <c r="A943">
        <v>941</v>
      </c>
      <c r="B943" s="1">
        <v>78.857699999999994</v>
      </c>
      <c r="C943" s="1">
        <v>78.857699999999994</v>
      </c>
      <c r="D943" s="1">
        <v>8987.8634999999995</v>
      </c>
      <c r="E943" s="1">
        <v>5.1706000000000003</v>
      </c>
      <c r="F943" s="1">
        <v>188.1891</v>
      </c>
      <c r="G943" s="1">
        <v>958.75369999999998</v>
      </c>
    </row>
    <row r="944" spans="1:7" x14ac:dyDescent="0.3">
      <c r="A944">
        <v>942</v>
      </c>
      <c r="B944" s="1">
        <v>78.941599999999994</v>
      </c>
      <c r="C944" s="1">
        <v>78.941599999999994</v>
      </c>
      <c r="D944" s="1">
        <v>8990.6054999999997</v>
      </c>
      <c r="E944" s="1">
        <v>8.7124000000000006</v>
      </c>
      <c r="F944" s="1">
        <v>215.33430000000001</v>
      </c>
      <c r="G944" s="1">
        <v>381.5496</v>
      </c>
    </row>
    <row r="945" spans="1:7" x14ac:dyDescent="0.3">
      <c r="A945">
        <v>943</v>
      </c>
      <c r="B945" s="1">
        <v>79.025400000000005</v>
      </c>
      <c r="C945" s="1">
        <v>79.025400000000005</v>
      </c>
      <c r="D945" s="1">
        <v>9017.0915000000005</v>
      </c>
      <c r="E945" s="1">
        <v>6.2831999999999999</v>
      </c>
      <c r="F945" s="1">
        <v>196.13329999999999</v>
      </c>
      <c r="G945" s="1">
        <v>525.95849999999996</v>
      </c>
    </row>
    <row r="946" spans="1:7" x14ac:dyDescent="0.3">
      <c r="A946">
        <v>944</v>
      </c>
      <c r="B946" s="1">
        <v>79.109300000000005</v>
      </c>
      <c r="C946" s="1">
        <v>79.109300000000005</v>
      </c>
      <c r="D946" s="1">
        <v>8999.0427</v>
      </c>
      <c r="E946" s="1">
        <v>4.3146000000000004</v>
      </c>
      <c r="F946" s="1">
        <v>192.5205</v>
      </c>
      <c r="G946" s="1">
        <v>687.66359999999997</v>
      </c>
    </row>
    <row r="947" spans="1:7" x14ac:dyDescent="0.3">
      <c r="A947">
        <v>945</v>
      </c>
      <c r="B947" s="1">
        <v>79.193100000000001</v>
      </c>
      <c r="C947" s="1">
        <v>79.193100000000001</v>
      </c>
      <c r="D947" s="1">
        <v>8982.1358</v>
      </c>
      <c r="E947" s="1">
        <v>5.2224000000000004</v>
      </c>
      <c r="F947" s="1">
        <v>175.19450000000001</v>
      </c>
      <c r="G947" s="1">
        <v>708.38329999999996</v>
      </c>
    </row>
    <row r="948" spans="1:7" x14ac:dyDescent="0.3">
      <c r="A948">
        <v>946</v>
      </c>
      <c r="B948" s="1">
        <v>79.277000000000001</v>
      </c>
      <c r="C948" s="1">
        <v>79.277000000000001</v>
      </c>
      <c r="D948" s="1">
        <v>9024.8143</v>
      </c>
      <c r="E948" s="1">
        <v>6.6007999999999996</v>
      </c>
      <c r="F948" s="1">
        <v>194.35400000000001</v>
      </c>
      <c r="G948" s="1">
        <v>618.05240000000003</v>
      </c>
    </row>
    <row r="949" spans="1:7" x14ac:dyDescent="0.3">
      <c r="A949">
        <v>947</v>
      </c>
      <c r="B949" s="1">
        <v>79.360799999999998</v>
      </c>
      <c r="C949" s="1">
        <v>79.360799999999998</v>
      </c>
      <c r="D949" s="1">
        <v>9059.2119999999995</v>
      </c>
      <c r="E949" s="1">
        <v>5.5075000000000003</v>
      </c>
      <c r="F949" s="1">
        <v>186.45</v>
      </c>
      <c r="G949" s="1">
        <v>737.40940000000001</v>
      </c>
    </row>
    <row r="950" spans="1:7" x14ac:dyDescent="0.3">
      <c r="A950">
        <v>948</v>
      </c>
      <c r="B950" s="1">
        <v>79.444699999999997</v>
      </c>
      <c r="C950" s="1">
        <v>79.444699999999997</v>
      </c>
      <c r="D950" s="1">
        <v>8996.9092999999993</v>
      </c>
      <c r="E950" s="1">
        <v>5.9962</v>
      </c>
      <c r="F950" s="1">
        <v>195.72790000000001</v>
      </c>
      <c r="G950" s="1">
        <v>585.8048</v>
      </c>
    </row>
    <row r="951" spans="1:7" x14ac:dyDescent="0.3">
      <c r="A951">
        <v>949</v>
      </c>
      <c r="B951" s="1">
        <v>79.528499999999994</v>
      </c>
      <c r="C951" s="1">
        <v>79.528499999999994</v>
      </c>
      <c r="D951" s="1">
        <v>9007.5961000000007</v>
      </c>
      <c r="E951" s="1">
        <v>5.2553000000000001</v>
      </c>
      <c r="F951" s="1">
        <v>196.3321</v>
      </c>
      <c r="G951" s="1">
        <v>987.60770000000002</v>
      </c>
    </row>
    <row r="952" spans="1:7" x14ac:dyDescent="0.3">
      <c r="A952">
        <v>950</v>
      </c>
      <c r="B952" s="1">
        <v>79.612399999999994</v>
      </c>
      <c r="C952" s="1">
        <v>79.612399999999994</v>
      </c>
      <c r="D952" s="1">
        <v>8997.6695999999993</v>
      </c>
      <c r="E952" s="1">
        <v>6.3930999999999996</v>
      </c>
      <c r="F952" s="1">
        <v>196.49420000000001</v>
      </c>
      <c r="G952" s="1">
        <v>666.33630000000005</v>
      </c>
    </row>
    <row r="953" spans="1:7" x14ac:dyDescent="0.3">
      <c r="A953">
        <v>951</v>
      </c>
      <c r="B953" s="1">
        <v>79.696200000000005</v>
      </c>
      <c r="C953" s="1">
        <v>79.696200000000005</v>
      </c>
      <c r="D953" s="1">
        <v>8996.1669999999995</v>
      </c>
      <c r="E953" s="1">
        <v>5.4292999999999996</v>
      </c>
      <c r="F953" s="1">
        <v>197.2706</v>
      </c>
      <c r="G953" s="1">
        <v>708.90170000000001</v>
      </c>
    </row>
    <row r="954" spans="1:7" x14ac:dyDescent="0.3">
      <c r="A954">
        <v>952</v>
      </c>
      <c r="B954" s="1">
        <v>79.78</v>
      </c>
      <c r="C954" s="1">
        <v>79.78</v>
      </c>
      <c r="D954" s="1">
        <v>8976.0373</v>
      </c>
      <c r="E954" s="1">
        <v>6.9692999999999996</v>
      </c>
      <c r="F954" s="1">
        <v>178.0454</v>
      </c>
      <c r="G954" s="1">
        <v>523.68439999999998</v>
      </c>
    </row>
    <row r="955" spans="1:7" x14ac:dyDescent="0.3">
      <c r="A955">
        <v>953</v>
      </c>
      <c r="B955" s="1">
        <v>79.863900000000001</v>
      </c>
      <c r="C955" s="1">
        <v>79.863900000000001</v>
      </c>
      <c r="D955" s="1">
        <v>9066.4393999999993</v>
      </c>
      <c r="E955" s="1">
        <v>5.8402000000000003</v>
      </c>
      <c r="F955" s="1">
        <v>227.25360000000001</v>
      </c>
      <c r="G955" s="1">
        <v>542.32680000000005</v>
      </c>
    </row>
    <row r="956" spans="1:7" x14ac:dyDescent="0.3">
      <c r="A956">
        <v>954</v>
      </c>
      <c r="B956" s="1">
        <v>79.947699999999998</v>
      </c>
      <c r="C956" s="1">
        <v>79.947699999999998</v>
      </c>
      <c r="D956" s="1">
        <v>9044.1115000000009</v>
      </c>
      <c r="E956" s="1">
        <v>5.7992999999999997</v>
      </c>
      <c r="F956" s="1">
        <v>184.56829999999999</v>
      </c>
      <c r="G956" s="1">
        <v>670.78129999999999</v>
      </c>
    </row>
    <row r="957" spans="1:7" x14ac:dyDescent="0.3">
      <c r="A957">
        <v>955</v>
      </c>
      <c r="B957" s="1">
        <v>80.031599999999997</v>
      </c>
      <c r="C957" s="1">
        <v>80.031599999999997</v>
      </c>
      <c r="D957" s="1">
        <v>9021.5550000000003</v>
      </c>
      <c r="E957" s="1">
        <v>6.5731999999999999</v>
      </c>
      <c r="F957" s="1">
        <v>229.02420000000001</v>
      </c>
      <c r="G957" s="1">
        <v>558.03269999999998</v>
      </c>
    </row>
    <row r="958" spans="1:7" x14ac:dyDescent="0.3">
      <c r="A958">
        <v>956</v>
      </c>
      <c r="B958" s="1">
        <v>80.115399999999994</v>
      </c>
      <c r="C958" s="1">
        <v>80.115399999999994</v>
      </c>
      <c r="D958" s="1">
        <v>9048.3397000000004</v>
      </c>
      <c r="E958" s="1">
        <v>5.2084000000000001</v>
      </c>
      <c r="F958" s="1">
        <v>198.3656</v>
      </c>
      <c r="G958" s="1">
        <v>537.08879999999999</v>
      </c>
    </row>
    <row r="959" spans="1:7" x14ac:dyDescent="0.3">
      <c r="A959">
        <v>957</v>
      </c>
      <c r="B959" s="1">
        <v>80.199299999999994</v>
      </c>
      <c r="C959" s="1">
        <v>80.199299999999994</v>
      </c>
      <c r="D959" s="1">
        <v>9019.7474999999995</v>
      </c>
      <c r="E959" s="1">
        <v>5.6</v>
      </c>
      <c r="F959" s="1">
        <v>208.9229</v>
      </c>
      <c r="G959" s="1">
        <v>582.49130000000002</v>
      </c>
    </row>
    <row r="960" spans="1:7" x14ac:dyDescent="0.3">
      <c r="A960">
        <v>958</v>
      </c>
      <c r="B960" s="1">
        <v>80.283100000000005</v>
      </c>
      <c r="C960" s="1">
        <v>80.283100000000005</v>
      </c>
      <c r="D960" s="1">
        <v>9083.6807000000008</v>
      </c>
      <c r="E960" s="1">
        <v>4.7382999999999997</v>
      </c>
      <c r="F960" s="1">
        <v>172.0643</v>
      </c>
      <c r="G960" s="1">
        <v>865.45519999999999</v>
      </c>
    </row>
    <row r="961" spans="1:7" x14ac:dyDescent="0.3">
      <c r="A961">
        <v>959</v>
      </c>
      <c r="B961" s="1">
        <v>80.367000000000004</v>
      </c>
      <c r="C961" s="1">
        <v>80.367000000000004</v>
      </c>
      <c r="D961" s="1">
        <v>9601.1391999999996</v>
      </c>
      <c r="E961" s="1">
        <v>7.9206000000000003</v>
      </c>
      <c r="F961" s="1">
        <v>346.10449999999997</v>
      </c>
      <c r="G961" s="1">
        <v>452.81110000000001</v>
      </c>
    </row>
    <row r="962" spans="1:7" x14ac:dyDescent="0.3">
      <c r="A962">
        <v>960</v>
      </c>
      <c r="B962" s="1">
        <v>80.450800000000001</v>
      </c>
      <c r="C962" s="1">
        <v>80.450800000000001</v>
      </c>
      <c r="D962" s="1">
        <v>10301.896699999999</v>
      </c>
      <c r="E962" s="1">
        <v>7.9547999999999996</v>
      </c>
      <c r="F962" s="1">
        <v>319.01859999999999</v>
      </c>
      <c r="G962" s="1">
        <v>565.65390000000002</v>
      </c>
    </row>
    <row r="963" spans="1:7" x14ac:dyDescent="0.3">
      <c r="A963">
        <v>961</v>
      </c>
      <c r="B963" s="1">
        <v>80.534700000000001</v>
      </c>
      <c r="C963" s="1">
        <v>80.534700000000001</v>
      </c>
      <c r="D963" s="1">
        <v>10766.7965</v>
      </c>
      <c r="E963" s="1">
        <v>6.6916000000000002</v>
      </c>
      <c r="F963" s="1">
        <v>221.58779999999999</v>
      </c>
      <c r="G963" s="1">
        <v>692.1413</v>
      </c>
    </row>
    <row r="964" spans="1:7" x14ac:dyDescent="0.3">
      <c r="A964">
        <v>962</v>
      </c>
      <c r="B964" s="1">
        <v>80.618499999999997</v>
      </c>
      <c r="C964" s="1">
        <v>80.618499999999997</v>
      </c>
      <c r="D964" s="1">
        <v>10923.25</v>
      </c>
      <c r="E964" s="1">
        <v>6.6574999999999998</v>
      </c>
      <c r="F964" s="1">
        <v>208.71</v>
      </c>
      <c r="G964" s="1">
        <v>718.23659999999995</v>
      </c>
    </row>
    <row r="965" spans="1:7" x14ac:dyDescent="0.3">
      <c r="A965">
        <v>963</v>
      </c>
      <c r="B965" s="1">
        <v>80.702399999999997</v>
      </c>
      <c r="C965" s="1">
        <v>80.702399999999997</v>
      </c>
      <c r="D965" s="1">
        <v>10935.187</v>
      </c>
      <c r="E965" s="1">
        <v>5.0655999999999999</v>
      </c>
      <c r="F965" s="1">
        <v>200.63059999999999</v>
      </c>
      <c r="G965" s="1">
        <v>906.15189999999996</v>
      </c>
    </row>
    <row r="966" spans="1:7" x14ac:dyDescent="0.3">
      <c r="A966">
        <v>964</v>
      </c>
      <c r="B966" s="1">
        <v>80.786199999999994</v>
      </c>
      <c r="C966" s="1">
        <v>80.786199999999994</v>
      </c>
      <c r="D966" s="1">
        <v>11001.9863</v>
      </c>
      <c r="E966" s="1">
        <v>4.6066000000000003</v>
      </c>
      <c r="F966" s="1">
        <v>166.80879999999999</v>
      </c>
      <c r="G966" s="1">
        <v>928.94929999999999</v>
      </c>
    </row>
    <row r="967" spans="1:7" x14ac:dyDescent="0.3">
      <c r="A967">
        <v>965</v>
      </c>
      <c r="B967" s="1">
        <v>80.87</v>
      </c>
      <c r="C967" s="1">
        <v>80.87</v>
      </c>
      <c r="D967" s="1">
        <v>10961.5846</v>
      </c>
      <c r="E967" s="1">
        <v>5.3254000000000001</v>
      </c>
      <c r="F967" s="1">
        <v>197.06649999999999</v>
      </c>
      <c r="G967" s="1">
        <v>871.37360000000001</v>
      </c>
    </row>
    <row r="968" spans="1:7" x14ac:dyDescent="0.3">
      <c r="A968">
        <v>966</v>
      </c>
      <c r="B968" s="1">
        <v>80.953900000000004</v>
      </c>
      <c r="C968" s="1">
        <v>80.953900000000004</v>
      </c>
      <c r="D968" s="1">
        <v>10959.457700000001</v>
      </c>
      <c r="E968" s="1">
        <v>5.9093999999999998</v>
      </c>
      <c r="F968" s="1">
        <v>194.626</v>
      </c>
      <c r="G968" s="1">
        <v>828.98030000000006</v>
      </c>
    </row>
    <row r="969" spans="1:7" x14ac:dyDescent="0.3">
      <c r="A969">
        <v>967</v>
      </c>
      <c r="B969" s="1">
        <v>81.037700000000001</v>
      </c>
      <c r="C969" s="1">
        <v>81.037700000000001</v>
      </c>
      <c r="D969" s="1">
        <v>10993.4858</v>
      </c>
      <c r="E969" s="1">
        <v>5.3845999999999998</v>
      </c>
      <c r="F969" s="1">
        <v>174.5599</v>
      </c>
      <c r="G969" s="1">
        <v>800.12170000000003</v>
      </c>
    </row>
    <row r="970" spans="1:7" x14ac:dyDescent="0.3">
      <c r="A970">
        <v>968</v>
      </c>
      <c r="B970" s="1">
        <v>81.121600000000001</v>
      </c>
      <c r="C970" s="1">
        <v>81.121600000000001</v>
      </c>
      <c r="D970" s="1">
        <v>10961.179099999999</v>
      </c>
      <c r="E970" s="1">
        <v>5.2441000000000004</v>
      </c>
      <c r="F970" s="1">
        <v>196.3723</v>
      </c>
      <c r="G970" s="1">
        <v>677.98509999999999</v>
      </c>
    </row>
    <row r="971" spans="1:7" x14ac:dyDescent="0.3">
      <c r="A971">
        <v>969</v>
      </c>
      <c r="B971" s="1">
        <v>81.205399999999997</v>
      </c>
      <c r="C971" s="1">
        <v>81.205399999999997</v>
      </c>
      <c r="D971" s="1">
        <v>10992.4552</v>
      </c>
      <c r="E971" s="1">
        <v>4.9968000000000004</v>
      </c>
      <c r="F971" s="1">
        <v>180.1465</v>
      </c>
      <c r="G971" s="1">
        <v>687.88040000000001</v>
      </c>
    </row>
    <row r="972" spans="1:7" x14ac:dyDescent="0.3">
      <c r="A972">
        <v>970</v>
      </c>
      <c r="B972" s="1">
        <v>81.289299999999997</v>
      </c>
      <c r="C972" s="1">
        <v>81.289299999999997</v>
      </c>
      <c r="D972" s="1">
        <v>10960.8902</v>
      </c>
      <c r="E972" s="1">
        <v>5.3249000000000004</v>
      </c>
      <c r="F972" s="1">
        <v>180.3279</v>
      </c>
      <c r="G972" s="1">
        <v>770.26170000000002</v>
      </c>
    </row>
    <row r="973" spans="1:7" x14ac:dyDescent="0.3">
      <c r="A973">
        <v>971</v>
      </c>
      <c r="B973" s="1">
        <v>81.373099999999994</v>
      </c>
      <c r="C973" s="1">
        <v>81.373099999999994</v>
      </c>
      <c r="D973" s="1">
        <v>10966.0396</v>
      </c>
      <c r="E973" s="1">
        <v>4.4992000000000001</v>
      </c>
      <c r="F973" s="1">
        <v>171.00470000000001</v>
      </c>
      <c r="G973" s="1">
        <v>1109.4227000000001</v>
      </c>
    </row>
    <row r="974" spans="1:7" x14ac:dyDescent="0.3">
      <c r="A974">
        <v>972</v>
      </c>
      <c r="B974" s="1">
        <v>81.456999999999994</v>
      </c>
      <c r="C974" s="1">
        <v>81.456999999999994</v>
      </c>
      <c r="D974" s="1">
        <v>10922.709800000001</v>
      </c>
      <c r="E974" s="1">
        <v>5.5111999999999997</v>
      </c>
      <c r="F974" s="1">
        <v>199.8717</v>
      </c>
      <c r="G974" s="1">
        <v>798.32090000000005</v>
      </c>
    </row>
    <row r="975" spans="1:7" x14ac:dyDescent="0.3">
      <c r="A975">
        <v>973</v>
      </c>
      <c r="B975" s="1">
        <v>81.540800000000004</v>
      </c>
      <c r="C975" s="1">
        <v>81.540800000000004</v>
      </c>
      <c r="D975" s="1">
        <v>10957.1841</v>
      </c>
      <c r="E975" s="1">
        <v>5.3888999999999996</v>
      </c>
      <c r="F975" s="1">
        <v>191.7321</v>
      </c>
      <c r="G975" s="1">
        <v>580.54610000000002</v>
      </c>
    </row>
    <row r="976" spans="1:7" x14ac:dyDescent="0.3">
      <c r="A976">
        <v>974</v>
      </c>
      <c r="B976" s="1">
        <v>81.624700000000004</v>
      </c>
      <c r="C976" s="1">
        <v>81.624700000000004</v>
      </c>
      <c r="D976" s="1">
        <v>10934.1888</v>
      </c>
      <c r="E976" s="1">
        <v>4.6576000000000004</v>
      </c>
      <c r="F976" s="1">
        <v>172.8297</v>
      </c>
      <c r="G976" s="1">
        <v>833.68870000000004</v>
      </c>
    </row>
    <row r="977" spans="1:7" x14ac:dyDescent="0.3">
      <c r="A977">
        <v>975</v>
      </c>
      <c r="B977" s="1">
        <v>81.708500000000001</v>
      </c>
      <c r="C977" s="1">
        <v>81.708500000000001</v>
      </c>
      <c r="D977" s="1">
        <v>10987.025</v>
      </c>
      <c r="E977" s="1">
        <v>4.8221999999999996</v>
      </c>
      <c r="F977" s="1">
        <v>182.34899999999999</v>
      </c>
      <c r="G977" s="1">
        <v>854.91600000000005</v>
      </c>
    </row>
    <row r="978" spans="1:7" x14ac:dyDescent="0.3">
      <c r="A978">
        <v>976</v>
      </c>
      <c r="B978" s="1">
        <v>81.792400000000001</v>
      </c>
      <c r="C978" s="1">
        <v>81.792400000000001</v>
      </c>
      <c r="D978" s="1">
        <v>10952.1427</v>
      </c>
      <c r="E978" s="1">
        <v>5.91</v>
      </c>
      <c r="F978" s="1">
        <v>178.0241</v>
      </c>
      <c r="G978" s="1">
        <v>633.48059999999998</v>
      </c>
    </row>
    <row r="979" spans="1:7" x14ac:dyDescent="0.3">
      <c r="A979">
        <v>977</v>
      </c>
      <c r="B979" s="1">
        <v>81.876199999999997</v>
      </c>
      <c r="C979" s="1">
        <v>81.876199999999997</v>
      </c>
      <c r="D979" s="1">
        <v>10959.7096</v>
      </c>
      <c r="E979" s="1">
        <v>5.2289000000000003</v>
      </c>
      <c r="F979" s="1">
        <v>202.90289999999999</v>
      </c>
      <c r="G979" s="1">
        <v>742.3</v>
      </c>
    </row>
    <row r="980" spans="1:7" x14ac:dyDescent="0.3">
      <c r="A980">
        <v>978</v>
      </c>
      <c r="B980" s="1">
        <v>81.960099999999997</v>
      </c>
      <c r="C980" s="1">
        <v>81.960099999999997</v>
      </c>
      <c r="D980" s="1">
        <v>10957.245800000001</v>
      </c>
      <c r="E980" s="1">
        <v>4.6321000000000003</v>
      </c>
      <c r="F980" s="1">
        <v>176.28270000000001</v>
      </c>
      <c r="G980" s="1">
        <v>891.37819999999999</v>
      </c>
    </row>
    <row r="981" spans="1:7" x14ac:dyDescent="0.3">
      <c r="A981">
        <v>979</v>
      </c>
      <c r="B981" s="1">
        <v>82.043899999999994</v>
      </c>
      <c r="C981" s="1">
        <v>82.043899999999994</v>
      </c>
      <c r="D981" s="1">
        <v>10931.6122</v>
      </c>
      <c r="E981" s="1">
        <v>5.9372999999999996</v>
      </c>
      <c r="F981" s="1">
        <v>176.8545</v>
      </c>
      <c r="G981" s="1">
        <v>763.03679999999997</v>
      </c>
    </row>
    <row r="982" spans="1:7" x14ac:dyDescent="0.3">
      <c r="A982">
        <v>980</v>
      </c>
      <c r="B982" s="1">
        <v>82.127700000000004</v>
      </c>
      <c r="C982" s="1">
        <v>82.127700000000004</v>
      </c>
      <c r="D982" s="1">
        <v>10911.4951</v>
      </c>
      <c r="E982" s="1">
        <v>5.5266999999999999</v>
      </c>
      <c r="F982" s="1">
        <v>188.29400000000001</v>
      </c>
      <c r="G982" s="1">
        <v>740.04579999999999</v>
      </c>
    </row>
    <row r="983" spans="1:7" x14ac:dyDescent="0.3">
      <c r="A983">
        <v>981</v>
      </c>
      <c r="B983" s="1">
        <v>82.211600000000004</v>
      </c>
      <c r="C983" s="1">
        <v>82.211600000000004</v>
      </c>
      <c r="D983" s="1">
        <v>10926.236500000001</v>
      </c>
      <c r="E983" s="1">
        <v>5.3526999999999996</v>
      </c>
      <c r="F983" s="1">
        <v>191.1088</v>
      </c>
      <c r="G983" s="1">
        <v>735.29899999999998</v>
      </c>
    </row>
    <row r="984" spans="1:7" x14ac:dyDescent="0.3">
      <c r="A984">
        <v>982</v>
      </c>
      <c r="B984" s="1">
        <v>82.295400000000001</v>
      </c>
      <c r="C984" s="1">
        <v>82.295400000000001</v>
      </c>
      <c r="D984" s="1">
        <v>10943.992099999999</v>
      </c>
      <c r="E984" s="1">
        <v>5.3529999999999998</v>
      </c>
      <c r="F984" s="1">
        <v>201.13630000000001</v>
      </c>
      <c r="G984" s="1">
        <v>592.04930000000002</v>
      </c>
    </row>
    <row r="985" spans="1:7" x14ac:dyDescent="0.3">
      <c r="A985">
        <v>983</v>
      </c>
      <c r="B985" s="1">
        <v>82.379300000000001</v>
      </c>
      <c r="C985" s="1">
        <v>82.379300000000001</v>
      </c>
      <c r="D985" s="1">
        <v>10912.796700000001</v>
      </c>
      <c r="E985" s="1">
        <v>6.0065</v>
      </c>
      <c r="F985" s="1">
        <v>217.0487</v>
      </c>
      <c r="G985" s="1">
        <v>513.15480000000002</v>
      </c>
    </row>
    <row r="986" spans="1:7" x14ac:dyDescent="0.3">
      <c r="A986">
        <v>984</v>
      </c>
      <c r="B986" s="1">
        <v>82.463099999999997</v>
      </c>
      <c r="C986" s="1">
        <v>82.463099999999997</v>
      </c>
      <c r="D986" s="1">
        <v>10912.9737</v>
      </c>
      <c r="E986" s="1">
        <v>4.6039000000000003</v>
      </c>
      <c r="F986" s="1">
        <v>192.51310000000001</v>
      </c>
      <c r="G986" s="1">
        <v>823.65909999999997</v>
      </c>
    </row>
    <row r="987" spans="1:7" x14ac:dyDescent="0.3">
      <c r="A987">
        <v>985</v>
      </c>
      <c r="B987" s="1">
        <v>82.546999999999997</v>
      </c>
      <c r="C987" s="1">
        <v>82.546999999999997</v>
      </c>
      <c r="D987" s="1">
        <v>10933.4283</v>
      </c>
      <c r="E987" s="1">
        <v>5.7221000000000002</v>
      </c>
      <c r="F987" s="1">
        <v>207.18700000000001</v>
      </c>
      <c r="G987" s="1">
        <v>489.66149999999999</v>
      </c>
    </row>
    <row r="988" spans="1:7" x14ac:dyDescent="0.3">
      <c r="A988">
        <v>986</v>
      </c>
      <c r="B988" s="1">
        <v>82.630799999999994</v>
      </c>
      <c r="C988" s="1">
        <v>82.630799999999994</v>
      </c>
      <c r="D988" s="1">
        <v>10935.3053</v>
      </c>
      <c r="E988" s="1">
        <v>6.2892000000000001</v>
      </c>
      <c r="F988" s="1">
        <v>201.30940000000001</v>
      </c>
      <c r="G988" s="1">
        <v>609.51520000000005</v>
      </c>
    </row>
    <row r="989" spans="1:7" x14ac:dyDescent="0.3">
      <c r="A989">
        <v>987</v>
      </c>
      <c r="B989" s="1">
        <v>82.714699999999993</v>
      </c>
      <c r="C989" s="1">
        <v>82.714699999999993</v>
      </c>
      <c r="D989" s="1">
        <v>10931.3382</v>
      </c>
      <c r="E989" s="1">
        <v>5.4042000000000003</v>
      </c>
      <c r="F989" s="1">
        <v>195.75829999999999</v>
      </c>
      <c r="G989" s="1">
        <v>905.81439999999998</v>
      </c>
    </row>
    <row r="990" spans="1:7" x14ac:dyDescent="0.3">
      <c r="A990">
        <v>988</v>
      </c>
      <c r="B990" s="1">
        <v>82.798500000000004</v>
      </c>
      <c r="C990" s="1">
        <v>82.798500000000004</v>
      </c>
      <c r="D990" s="1">
        <v>10942.123</v>
      </c>
      <c r="E990" s="1">
        <v>4.3497000000000003</v>
      </c>
      <c r="F990" s="1">
        <v>182.30680000000001</v>
      </c>
      <c r="G990" s="1">
        <v>897.92809999999997</v>
      </c>
    </row>
    <row r="991" spans="1:7" x14ac:dyDescent="0.3">
      <c r="A991">
        <v>989</v>
      </c>
      <c r="B991" s="1">
        <v>82.882400000000004</v>
      </c>
      <c r="C991" s="1">
        <v>82.882400000000004</v>
      </c>
      <c r="D991" s="1">
        <v>10957.443300000001</v>
      </c>
      <c r="E991" s="1">
        <v>5.0811999999999999</v>
      </c>
      <c r="F991" s="1">
        <v>197.62370000000001</v>
      </c>
      <c r="G991" s="1">
        <v>738.53800000000001</v>
      </c>
    </row>
    <row r="992" spans="1:7" x14ac:dyDescent="0.3">
      <c r="A992">
        <v>990</v>
      </c>
      <c r="B992" s="1">
        <v>82.966200000000001</v>
      </c>
      <c r="C992" s="1">
        <v>82.966200000000001</v>
      </c>
      <c r="D992" s="1">
        <v>10911.63</v>
      </c>
      <c r="E992" s="1">
        <v>5.9325000000000001</v>
      </c>
      <c r="F992" s="1">
        <v>180.7123</v>
      </c>
      <c r="G992" s="1">
        <v>769.20770000000005</v>
      </c>
    </row>
    <row r="993" spans="1:7" x14ac:dyDescent="0.3">
      <c r="A993">
        <v>991</v>
      </c>
      <c r="B993" s="1">
        <v>83.0501</v>
      </c>
      <c r="C993" s="1">
        <v>83.0501</v>
      </c>
      <c r="D993" s="1">
        <v>10926.2516</v>
      </c>
      <c r="E993" s="1">
        <v>5.4492000000000003</v>
      </c>
      <c r="F993" s="1">
        <v>185.85230000000001</v>
      </c>
      <c r="G993" s="1">
        <v>623.04420000000005</v>
      </c>
    </row>
    <row r="994" spans="1:7" x14ac:dyDescent="0.3">
      <c r="A994">
        <v>992</v>
      </c>
      <c r="B994" s="1">
        <v>83.133899999999997</v>
      </c>
      <c r="C994" s="1">
        <v>83.133899999999997</v>
      </c>
      <c r="D994" s="1">
        <v>10946.190500000001</v>
      </c>
      <c r="E994" s="1">
        <v>4.7826000000000004</v>
      </c>
      <c r="F994" s="1">
        <v>197.42580000000001</v>
      </c>
      <c r="G994" s="1">
        <v>676.90269999999998</v>
      </c>
    </row>
    <row r="995" spans="1:7" x14ac:dyDescent="0.3">
      <c r="A995">
        <v>993</v>
      </c>
      <c r="B995" s="1">
        <v>83.217799999999997</v>
      </c>
      <c r="C995" s="1">
        <v>83.217799999999997</v>
      </c>
      <c r="D995" s="1">
        <v>10919.6819</v>
      </c>
      <c r="E995" s="1">
        <v>5.1653000000000002</v>
      </c>
      <c r="F995" s="1">
        <v>194.60419999999999</v>
      </c>
      <c r="G995" s="1">
        <v>853.66759999999999</v>
      </c>
    </row>
    <row r="996" spans="1:7" x14ac:dyDescent="0.3">
      <c r="A996">
        <v>994</v>
      </c>
      <c r="B996" s="1">
        <v>83.301599999999993</v>
      </c>
      <c r="C996" s="1">
        <v>83.301599999999993</v>
      </c>
      <c r="D996" s="1">
        <v>10901.2292</v>
      </c>
      <c r="E996" s="1">
        <v>4.9440999999999997</v>
      </c>
      <c r="F996" s="1">
        <v>196.1909</v>
      </c>
      <c r="G996" s="1">
        <v>666.75210000000004</v>
      </c>
    </row>
    <row r="997" spans="1:7" x14ac:dyDescent="0.3">
      <c r="A997">
        <v>995</v>
      </c>
      <c r="B997" s="1">
        <v>83.385400000000004</v>
      </c>
      <c r="C997" s="1">
        <v>83.385400000000004</v>
      </c>
      <c r="D997" s="1">
        <v>10940.3827</v>
      </c>
      <c r="E997" s="1">
        <v>5.4920999999999998</v>
      </c>
      <c r="F997" s="1">
        <v>175.7807</v>
      </c>
      <c r="G997" s="1">
        <v>1001.5356</v>
      </c>
    </row>
    <row r="998" spans="1:7" x14ac:dyDescent="0.3">
      <c r="A998">
        <v>996</v>
      </c>
      <c r="B998" s="1">
        <v>83.469300000000004</v>
      </c>
      <c r="C998" s="1">
        <v>83.469300000000004</v>
      </c>
      <c r="D998" s="1">
        <v>10915.6531</v>
      </c>
      <c r="E998" s="1">
        <v>5.2099000000000002</v>
      </c>
      <c r="F998" s="1">
        <v>165.74289999999999</v>
      </c>
      <c r="G998" s="1">
        <v>1436.509</v>
      </c>
    </row>
    <row r="999" spans="1:7" x14ac:dyDescent="0.3">
      <c r="A999">
        <v>997</v>
      </c>
      <c r="B999" s="1">
        <v>83.553100000000001</v>
      </c>
      <c r="C999" s="1">
        <v>83.553100000000001</v>
      </c>
      <c r="D999" s="1">
        <v>10875.9877</v>
      </c>
      <c r="E999" s="1">
        <v>4.6082999999999998</v>
      </c>
      <c r="F999" s="1">
        <v>154.8904</v>
      </c>
      <c r="G999" s="1">
        <v>980.56560000000002</v>
      </c>
    </row>
    <row r="1000" spans="1:7" x14ac:dyDescent="0.3">
      <c r="A1000">
        <v>998</v>
      </c>
      <c r="B1000" s="1">
        <v>83.637</v>
      </c>
      <c r="C1000" s="1">
        <v>83.637</v>
      </c>
      <c r="D1000" s="1">
        <v>10907.9185</v>
      </c>
      <c r="E1000" s="1">
        <v>4.6764999999999999</v>
      </c>
      <c r="F1000" s="1">
        <v>194.36969999999999</v>
      </c>
      <c r="G1000" s="1">
        <v>611.04849999999999</v>
      </c>
    </row>
    <row r="1001" spans="1:7" x14ac:dyDescent="0.3">
      <c r="A1001">
        <v>999</v>
      </c>
      <c r="B1001" s="1">
        <v>83.720799999999997</v>
      </c>
      <c r="C1001" s="1">
        <v>83.720799999999997</v>
      </c>
      <c r="D1001" s="1">
        <v>10874.899600000001</v>
      </c>
      <c r="E1001" s="1">
        <v>5.4836999999999998</v>
      </c>
      <c r="F1001" s="1">
        <v>184.51400000000001</v>
      </c>
      <c r="G1001" s="1">
        <v>825.49090000000001</v>
      </c>
    </row>
    <row r="1002" spans="1:7" x14ac:dyDescent="0.3">
      <c r="A1002">
        <v>1000</v>
      </c>
      <c r="B1002" s="1">
        <v>83.804699999999997</v>
      </c>
      <c r="C1002" s="1">
        <v>83.804699999999997</v>
      </c>
      <c r="D1002" s="1">
        <v>10923.090200000001</v>
      </c>
      <c r="E1002" s="1">
        <v>5.0491999999999999</v>
      </c>
      <c r="F1002" s="1">
        <v>187.79759999999999</v>
      </c>
      <c r="G1002" s="1">
        <v>699.10400000000004</v>
      </c>
    </row>
    <row r="1003" spans="1:7" x14ac:dyDescent="0.3">
      <c r="A1003">
        <v>1001</v>
      </c>
      <c r="B1003" s="1">
        <v>83.888499999999993</v>
      </c>
      <c r="C1003" s="1">
        <v>83.888499999999993</v>
      </c>
      <c r="D1003" s="1">
        <v>10895.6103</v>
      </c>
      <c r="E1003" s="1">
        <v>5.5354999999999999</v>
      </c>
      <c r="F1003" s="1">
        <v>197.04679999999999</v>
      </c>
      <c r="G1003" s="1">
        <v>512.50789999999995</v>
      </c>
    </row>
    <row r="1004" spans="1:7" x14ac:dyDescent="0.3">
      <c r="A1004">
        <v>1002</v>
      </c>
      <c r="B1004" s="1">
        <v>83.972399999999993</v>
      </c>
      <c r="C1004" s="1">
        <v>83.972399999999993</v>
      </c>
      <c r="D1004" s="1">
        <v>10936.3313</v>
      </c>
      <c r="E1004" s="1">
        <v>5.1970999999999998</v>
      </c>
      <c r="F1004" s="1">
        <v>190.2576</v>
      </c>
      <c r="G1004" s="1">
        <v>681.67200000000003</v>
      </c>
    </row>
    <row r="1005" spans="1:7" x14ac:dyDescent="0.3">
      <c r="A1005">
        <v>1003</v>
      </c>
      <c r="B1005" s="1">
        <v>84.056200000000004</v>
      </c>
      <c r="C1005" s="1">
        <v>84.056200000000004</v>
      </c>
      <c r="D1005" s="1">
        <v>10960.339400000001</v>
      </c>
      <c r="E1005" s="1">
        <v>4.7521000000000004</v>
      </c>
      <c r="F1005" s="1">
        <v>170.51990000000001</v>
      </c>
      <c r="G1005" s="1">
        <v>859.98140000000001</v>
      </c>
    </row>
    <row r="1006" spans="1:7" x14ac:dyDescent="0.3">
      <c r="A1006">
        <v>1004</v>
      </c>
      <c r="B1006" s="1">
        <v>84.140100000000004</v>
      </c>
      <c r="C1006" s="1">
        <v>84.140100000000004</v>
      </c>
      <c r="D1006" s="1">
        <v>10954.544099999999</v>
      </c>
      <c r="E1006" s="1">
        <v>5.1311999999999998</v>
      </c>
      <c r="F1006" s="1">
        <v>179.1515</v>
      </c>
      <c r="G1006" s="1">
        <v>847.16269999999997</v>
      </c>
    </row>
    <row r="1007" spans="1:7" x14ac:dyDescent="0.3">
      <c r="A1007">
        <v>1005</v>
      </c>
      <c r="B1007" s="1">
        <v>84.2239</v>
      </c>
      <c r="C1007" s="1">
        <v>84.2239</v>
      </c>
      <c r="D1007" s="1">
        <v>10921.3397</v>
      </c>
      <c r="E1007" s="1">
        <v>4.9763999999999999</v>
      </c>
      <c r="F1007" s="1">
        <v>180.01730000000001</v>
      </c>
      <c r="G1007" s="1">
        <v>833.57129999999995</v>
      </c>
    </row>
    <row r="1008" spans="1:7" x14ac:dyDescent="0.3">
      <c r="A1008">
        <v>1006</v>
      </c>
      <c r="B1008" s="1">
        <v>84.3078</v>
      </c>
      <c r="C1008" s="1">
        <v>84.3078</v>
      </c>
      <c r="D1008" s="1">
        <v>10915.581700000001</v>
      </c>
      <c r="E1008" s="1">
        <v>5.1767000000000003</v>
      </c>
      <c r="F1008" s="1">
        <v>176.55350000000001</v>
      </c>
      <c r="G1008" s="1">
        <v>933.97249999999997</v>
      </c>
    </row>
    <row r="1009" spans="1:7" x14ac:dyDescent="0.3">
      <c r="A1009">
        <v>1007</v>
      </c>
      <c r="B1009" s="1">
        <v>84.391599999999997</v>
      </c>
      <c r="C1009" s="1">
        <v>84.391599999999997</v>
      </c>
      <c r="D1009" s="1">
        <v>10980.437400000001</v>
      </c>
      <c r="E1009" s="1">
        <v>5.4829999999999997</v>
      </c>
      <c r="F1009" s="1">
        <v>169.5701</v>
      </c>
      <c r="G1009" s="1">
        <v>685.55449999999996</v>
      </c>
    </row>
    <row r="1010" spans="1:7" x14ac:dyDescent="0.3">
      <c r="A1010">
        <v>1008</v>
      </c>
      <c r="B1010" s="1">
        <v>84.475499999999997</v>
      </c>
      <c r="C1010" s="1">
        <v>84.475499999999997</v>
      </c>
      <c r="D1010" s="1">
        <v>10932.3195</v>
      </c>
      <c r="E1010" s="1">
        <v>5.7206999999999999</v>
      </c>
      <c r="F1010" s="1">
        <v>188.21170000000001</v>
      </c>
      <c r="G1010" s="1">
        <v>731.30489999999998</v>
      </c>
    </row>
    <row r="1011" spans="1:7" x14ac:dyDescent="0.3">
      <c r="A1011">
        <v>1009</v>
      </c>
      <c r="B1011" s="1">
        <v>84.559299999999993</v>
      </c>
      <c r="C1011" s="1">
        <v>84.559299999999993</v>
      </c>
      <c r="D1011" s="1">
        <v>10933.762699999999</v>
      </c>
      <c r="E1011" s="1">
        <v>6.3220999999999998</v>
      </c>
      <c r="F1011" s="1">
        <v>201.5669</v>
      </c>
      <c r="G1011" s="1">
        <v>570.11739999999998</v>
      </c>
    </row>
    <row r="1012" spans="1:7" x14ac:dyDescent="0.3">
      <c r="A1012">
        <v>1010</v>
      </c>
      <c r="B1012" s="1">
        <v>84.643100000000004</v>
      </c>
      <c r="C1012" s="1">
        <v>84.643100000000004</v>
      </c>
      <c r="D1012" s="1">
        <v>10963.767</v>
      </c>
      <c r="E1012" s="1">
        <v>6.4901</v>
      </c>
      <c r="F1012" s="1">
        <v>161.15180000000001</v>
      </c>
      <c r="G1012" s="1">
        <v>990.53309999999999</v>
      </c>
    </row>
    <row r="1013" spans="1:7" x14ac:dyDescent="0.3">
      <c r="A1013">
        <v>1011</v>
      </c>
      <c r="B1013" s="1">
        <v>84.727000000000004</v>
      </c>
      <c r="C1013" s="1">
        <v>84.727000000000004</v>
      </c>
      <c r="D1013" s="1">
        <v>10900.0987</v>
      </c>
      <c r="E1013" s="1">
        <v>4.4436999999999998</v>
      </c>
      <c r="F1013" s="1">
        <v>163.559</v>
      </c>
      <c r="G1013" s="1">
        <v>900.30849999999998</v>
      </c>
    </row>
    <row r="1014" spans="1:7" x14ac:dyDescent="0.3">
      <c r="A1014">
        <v>1012</v>
      </c>
      <c r="B1014" s="1">
        <v>84.8108</v>
      </c>
      <c r="C1014" s="1">
        <v>84.8108</v>
      </c>
      <c r="D1014" s="1">
        <v>10938.4238</v>
      </c>
      <c r="E1014" s="1">
        <v>5.8981000000000003</v>
      </c>
      <c r="F1014" s="1">
        <v>186.0086</v>
      </c>
      <c r="G1014" s="1">
        <v>752.26300000000003</v>
      </c>
    </row>
    <row r="1015" spans="1:7" x14ac:dyDescent="0.3">
      <c r="A1015">
        <v>1013</v>
      </c>
      <c r="B1015" s="1">
        <v>84.8947</v>
      </c>
      <c r="C1015" s="1">
        <v>84.8947</v>
      </c>
      <c r="D1015" s="1">
        <v>10925.8251</v>
      </c>
      <c r="E1015" s="1">
        <v>4.8882000000000003</v>
      </c>
      <c r="F1015" s="1">
        <v>185.15280000000001</v>
      </c>
      <c r="G1015" s="1">
        <v>754.32470000000001</v>
      </c>
    </row>
    <row r="1016" spans="1:7" x14ac:dyDescent="0.3">
      <c r="A1016">
        <v>1014</v>
      </c>
      <c r="B1016" s="1">
        <v>84.978499999999997</v>
      </c>
      <c r="C1016" s="1">
        <v>84.978499999999997</v>
      </c>
      <c r="D1016" s="1">
        <v>10963.279200000001</v>
      </c>
      <c r="E1016" s="1">
        <v>6.1569000000000003</v>
      </c>
      <c r="F1016" s="1">
        <v>211.72630000000001</v>
      </c>
      <c r="G1016" s="1">
        <v>671.7953</v>
      </c>
    </row>
    <row r="1017" spans="1:7" x14ac:dyDescent="0.3">
      <c r="A1017">
        <v>1015</v>
      </c>
      <c r="B1017" s="1">
        <v>85.062399999999997</v>
      </c>
      <c r="C1017" s="1">
        <v>85.062399999999997</v>
      </c>
      <c r="D1017" s="1">
        <v>10953.7971</v>
      </c>
      <c r="E1017" s="1">
        <v>5.9939</v>
      </c>
      <c r="F1017" s="1">
        <v>208.56549999999999</v>
      </c>
      <c r="G1017" s="1">
        <v>533.42960000000005</v>
      </c>
    </row>
    <row r="1018" spans="1:7" x14ac:dyDescent="0.3">
      <c r="A1018">
        <v>1016</v>
      </c>
      <c r="B1018" s="1">
        <v>85.146199999999993</v>
      </c>
      <c r="C1018" s="1">
        <v>85.146199999999993</v>
      </c>
      <c r="D1018" s="1">
        <v>10940.680700000001</v>
      </c>
      <c r="E1018" s="1">
        <v>5.0982000000000003</v>
      </c>
      <c r="F1018" s="1">
        <v>185.99789999999999</v>
      </c>
      <c r="G1018" s="1">
        <v>718.92960000000005</v>
      </c>
    </row>
    <row r="1019" spans="1:7" x14ac:dyDescent="0.3">
      <c r="A1019">
        <v>1017</v>
      </c>
      <c r="B1019" s="1">
        <v>85.230099999999993</v>
      </c>
      <c r="C1019" s="1">
        <v>85.230099999999993</v>
      </c>
      <c r="D1019" s="1">
        <v>11066.633</v>
      </c>
      <c r="E1019" s="1">
        <v>6.7134</v>
      </c>
      <c r="F1019" s="1">
        <v>235.0248</v>
      </c>
      <c r="G1019" s="1">
        <v>726.6377</v>
      </c>
    </row>
    <row r="1020" spans="1:7" x14ac:dyDescent="0.3">
      <c r="A1020">
        <v>1018</v>
      </c>
      <c r="B1020" s="1">
        <v>85.313900000000004</v>
      </c>
      <c r="C1020" s="1">
        <v>85.313900000000004</v>
      </c>
      <c r="D1020" s="1">
        <v>11722.486699999999</v>
      </c>
      <c r="E1020" s="1">
        <v>7.8601999999999999</v>
      </c>
      <c r="F1020" s="1">
        <v>342.53140000000002</v>
      </c>
      <c r="G1020" s="1">
        <v>890.64269999999999</v>
      </c>
    </row>
    <row r="1021" spans="1:7" x14ac:dyDescent="0.3">
      <c r="A1021">
        <v>1019</v>
      </c>
      <c r="B1021" s="1">
        <v>85.397800000000004</v>
      </c>
      <c r="C1021" s="1">
        <v>85.397800000000004</v>
      </c>
      <c r="D1021" s="1">
        <v>12352.6895</v>
      </c>
      <c r="E1021" s="1">
        <v>7.7481</v>
      </c>
      <c r="F1021" s="1">
        <v>341.43579999999997</v>
      </c>
      <c r="G1021" s="1">
        <v>681.19299999999998</v>
      </c>
    </row>
    <row r="1022" spans="1:7" x14ac:dyDescent="0.3">
      <c r="A1022">
        <v>1020</v>
      </c>
      <c r="B1022" s="1">
        <v>85.4816</v>
      </c>
      <c r="C1022" s="1">
        <v>85.4816</v>
      </c>
      <c r="D1022" s="1">
        <v>12702.0383</v>
      </c>
      <c r="E1022" s="1">
        <v>6.9484000000000004</v>
      </c>
      <c r="F1022" s="1">
        <v>231.1405</v>
      </c>
      <c r="G1022" s="1">
        <v>554.154</v>
      </c>
    </row>
    <row r="1023" spans="1:7" x14ac:dyDescent="0.3">
      <c r="A1023">
        <v>1021</v>
      </c>
      <c r="B1023" s="1">
        <v>85.5655</v>
      </c>
      <c r="C1023" s="1">
        <v>85.5655</v>
      </c>
      <c r="D1023" s="1">
        <v>12887.436</v>
      </c>
      <c r="E1023" s="1">
        <v>6.2363</v>
      </c>
      <c r="F1023" s="1">
        <v>207.203</v>
      </c>
      <c r="G1023" s="1">
        <v>665.53359999999998</v>
      </c>
    </row>
    <row r="1024" spans="1:7" x14ac:dyDescent="0.3">
      <c r="A1024">
        <v>1022</v>
      </c>
      <c r="B1024" s="1">
        <v>85.649299999999997</v>
      </c>
      <c r="C1024" s="1">
        <v>85.649299999999997</v>
      </c>
      <c r="D1024" s="1">
        <v>12948.3334</v>
      </c>
      <c r="E1024" s="1">
        <v>5.8769</v>
      </c>
      <c r="F1024" s="1">
        <v>175.92080000000001</v>
      </c>
      <c r="G1024" s="1">
        <v>924.50990000000002</v>
      </c>
    </row>
    <row r="1025" spans="1:7" x14ac:dyDescent="0.3">
      <c r="A1025">
        <v>1023</v>
      </c>
      <c r="B1025" s="1">
        <v>85.733199999999997</v>
      </c>
      <c r="C1025" s="1">
        <v>85.733199999999997</v>
      </c>
      <c r="D1025" s="1">
        <v>12924.858</v>
      </c>
      <c r="E1025" s="1">
        <v>4.9457000000000004</v>
      </c>
      <c r="F1025" s="1">
        <v>185.4179</v>
      </c>
      <c r="G1025" s="1">
        <v>1049.8997999999999</v>
      </c>
    </row>
    <row r="1026" spans="1:7" x14ac:dyDescent="0.3">
      <c r="A1026">
        <v>1024</v>
      </c>
      <c r="B1026" s="1">
        <v>85.816999999999993</v>
      </c>
      <c r="C1026" s="1">
        <v>85.816999999999993</v>
      </c>
      <c r="D1026" s="1">
        <v>12926.625099999999</v>
      </c>
      <c r="E1026" s="1">
        <v>4.2630999999999997</v>
      </c>
      <c r="F1026" s="1">
        <v>158.39009999999999</v>
      </c>
      <c r="G1026" s="1">
        <v>928.9905</v>
      </c>
    </row>
    <row r="1027" spans="1:7" x14ac:dyDescent="0.3">
      <c r="A1027">
        <v>1025</v>
      </c>
      <c r="B1027" s="1">
        <v>85.900800000000004</v>
      </c>
      <c r="C1027" s="1">
        <v>85.900800000000004</v>
      </c>
      <c r="D1027" s="1">
        <v>12914.2997</v>
      </c>
      <c r="E1027" s="1">
        <v>6.9086999999999996</v>
      </c>
      <c r="F1027" s="1">
        <v>184.3494</v>
      </c>
      <c r="G1027" s="1">
        <v>827.05370000000005</v>
      </c>
    </row>
    <row r="1028" spans="1:7" x14ac:dyDescent="0.3">
      <c r="A1028">
        <v>1026</v>
      </c>
      <c r="B1028" s="1">
        <v>85.984700000000004</v>
      </c>
      <c r="C1028" s="1">
        <v>85.984700000000004</v>
      </c>
      <c r="D1028" s="1">
        <v>12934.0443</v>
      </c>
      <c r="E1028" s="1">
        <v>7.3072999999999997</v>
      </c>
      <c r="F1028" s="1">
        <v>205.74629999999999</v>
      </c>
      <c r="G1028" s="1">
        <v>711.42849999999999</v>
      </c>
    </row>
    <row r="1029" spans="1:7" x14ac:dyDescent="0.3">
      <c r="A1029">
        <v>1027</v>
      </c>
      <c r="B1029" s="1">
        <v>86.0685</v>
      </c>
      <c r="C1029" s="1">
        <v>86.0685</v>
      </c>
      <c r="D1029" s="1">
        <v>12897.5002</v>
      </c>
      <c r="E1029" s="1">
        <v>5.1364999999999998</v>
      </c>
      <c r="F1029" s="1">
        <v>186.946</v>
      </c>
      <c r="G1029" s="1">
        <v>665.28650000000005</v>
      </c>
    </row>
    <row r="1030" spans="1:7" x14ac:dyDescent="0.3">
      <c r="A1030">
        <v>1028</v>
      </c>
      <c r="B1030" s="1">
        <v>86.1524</v>
      </c>
      <c r="C1030" s="1">
        <v>86.1524</v>
      </c>
      <c r="D1030" s="1">
        <v>12890.520200000001</v>
      </c>
      <c r="E1030" s="1">
        <v>4.6226000000000003</v>
      </c>
      <c r="F1030" s="1">
        <v>168.33750000000001</v>
      </c>
      <c r="G1030" s="1">
        <v>850.30700000000002</v>
      </c>
    </row>
    <row r="1031" spans="1:7" x14ac:dyDescent="0.3">
      <c r="A1031">
        <v>1029</v>
      </c>
      <c r="B1031" s="1">
        <v>86.236199999999997</v>
      </c>
      <c r="C1031" s="1">
        <v>86.236199999999997</v>
      </c>
      <c r="D1031" s="1">
        <v>12929.468699999999</v>
      </c>
      <c r="E1031" s="1">
        <v>5.0663</v>
      </c>
      <c r="F1031" s="1">
        <v>188.38800000000001</v>
      </c>
      <c r="G1031" s="1">
        <v>916.36170000000004</v>
      </c>
    </row>
    <row r="1032" spans="1:7" x14ac:dyDescent="0.3">
      <c r="A1032">
        <v>1030</v>
      </c>
      <c r="B1032" s="1">
        <v>86.320099999999996</v>
      </c>
      <c r="C1032" s="1">
        <v>86.320099999999996</v>
      </c>
      <c r="D1032" s="1">
        <v>12905.763000000001</v>
      </c>
      <c r="E1032" s="1">
        <v>4.9537000000000004</v>
      </c>
      <c r="F1032" s="1">
        <v>182.32</v>
      </c>
      <c r="G1032" s="1">
        <v>641.91279999999995</v>
      </c>
    </row>
    <row r="1033" spans="1:7" x14ac:dyDescent="0.3">
      <c r="A1033">
        <v>1031</v>
      </c>
      <c r="B1033" s="1">
        <v>86.403899999999993</v>
      </c>
      <c r="C1033" s="1">
        <v>86.403899999999993</v>
      </c>
      <c r="D1033" s="1">
        <v>12943.3763</v>
      </c>
      <c r="E1033" s="1">
        <v>4.9641000000000002</v>
      </c>
      <c r="F1033" s="1">
        <v>186.87889999999999</v>
      </c>
      <c r="G1033" s="1">
        <v>663.59429999999998</v>
      </c>
    </row>
    <row r="1034" spans="1:7" x14ac:dyDescent="0.3">
      <c r="A1034">
        <v>1032</v>
      </c>
      <c r="B1034" s="1">
        <v>86.487799999999993</v>
      </c>
      <c r="C1034" s="1">
        <v>86.487799999999993</v>
      </c>
      <c r="D1034" s="1">
        <v>12920.1229</v>
      </c>
      <c r="E1034" s="1">
        <v>5.0080999999999998</v>
      </c>
      <c r="F1034" s="1">
        <v>195.85839999999999</v>
      </c>
      <c r="G1034" s="1">
        <v>817.29899999999998</v>
      </c>
    </row>
    <row r="1035" spans="1:7" x14ac:dyDescent="0.3">
      <c r="A1035">
        <v>1033</v>
      </c>
      <c r="B1035" s="1">
        <v>86.571600000000004</v>
      </c>
      <c r="C1035" s="1">
        <v>86.571600000000004</v>
      </c>
      <c r="D1035" s="1">
        <v>12906.551799999999</v>
      </c>
      <c r="E1035" s="1">
        <v>6.9638</v>
      </c>
      <c r="F1035" s="1">
        <v>200.0789</v>
      </c>
      <c r="G1035" s="1">
        <v>466.12290000000002</v>
      </c>
    </row>
    <row r="1036" spans="1:7" x14ac:dyDescent="0.3">
      <c r="A1036">
        <v>1034</v>
      </c>
      <c r="B1036" s="1">
        <v>86.655500000000004</v>
      </c>
      <c r="C1036" s="1">
        <v>86.655500000000004</v>
      </c>
      <c r="D1036" s="1">
        <v>12912.0915</v>
      </c>
      <c r="E1036" s="1">
        <v>4.5487000000000002</v>
      </c>
      <c r="F1036" s="1">
        <v>174.97319999999999</v>
      </c>
      <c r="G1036" s="1">
        <v>751.37040000000002</v>
      </c>
    </row>
    <row r="1037" spans="1:7" x14ac:dyDescent="0.3">
      <c r="A1037">
        <v>1035</v>
      </c>
      <c r="B1037" s="1">
        <v>86.7393</v>
      </c>
      <c r="C1037" s="1">
        <v>86.7393</v>
      </c>
      <c r="D1037" s="1">
        <v>12970.4226</v>
      </c>
      <c r="E1037" s="1">
        <v>6.2961</v>
      </c>
      <c r="F1037" s="1">
        <v>211.2278</v>
      </c>
      <c r="G1037" s="1">
        <v>728.03859999999997</v>
      </c>
    </row>
    <row r="1038" spans="1:7" x14ac:dyDescent="0.3">
      <c r="A1038">
        <v>1036</v>
      </c>
      <c r="B1038" s="1">
        <v>86.8232</v>
      </c>
      <c r="C1038" s="1">
        <v>86.8232</v>
      </c>
      <c r="D1038" s="1">
        <v>12930.070100000001</v>
      </c>
      <c r="E1038" s="1">
        <v>4.3240999999999996</v>
      </c>
      <c r="F1038" s="1">
        <v>183.7406</v>
      </c>
      <c r="G1038" s="1">
        <v>885.95699999999999</v>
      </c>
    </row>
    <row r="1039" spans="1:7" x14ac:dyDescent="0.3">
      <c r="A1039">
        <v>1037</v>
      </c>
      <c r="B1039" s="1">
        <v>86.906999999999996</v>
      </c>
      <c r="C1039" s="1">
        <v>86.906999999999996</v>
      </c>
      <c r="D1039" s="1">
        <v>12929.0623</v>
      </c>
      <c r="E1039" s="1">
        <v>4.8463000000000003</v>
      </c>
      <c r="F1039" s="1">
        <v>163.56880000000001</v>
      </c>
      <c r="G1039" s="1">
        <v>1039.9413999999999</v>
      </c>
    </row>
    <row r="1040" spans="1:7" x14ac:dyDescent="0.3">
      <c r="A1040">
        <v>1038</v>
      </c>
      <c r="B1040" s="1">
        <v>86.990899999999996</v>
      </c>
      <c r="C1040" s="1">
        <v>86.990899999999996</v>
      </c>
      <c r="D1040" s="1">
        <v>12884.971799999999</v>
      </c>
      <c r="E1040" s="1">
        <v>6.35</v>
      </c>
      <c r="F1040" s="1">
        <v>202.02760000000001</v>
      </c>
      <c r="G1040" s="1">
        <v>612.97130000000004</v>
      </c>
    </row>
    <row r="1041" spans="1:7" x14ac:dyDescent="0.3">
      <c r="A1041">
        <v>1039</v>
      </c>
      <c r="B1041" s="1">
        <v>87.074700000000007</v>
      </c>
      <c r="C1041" s="1">
        <v>87.074700000000007</v>
      </c>
      <c r="D1041" s="1">
        <v>12892.9133</v>
      </c>
      <c r="E1041" s="1">
        <v>4.4593999999999996</v>
      </c>
      <c r="F1041" s="1">
        <v>156.8852</v>
      </c>
      <c r="G1041" s="1">
        <v>1040.3217999999999</v>
      </c>
    </row>
    <row r="1042" spans="1:7" x14ac:dyDescent="0.3">
      <c r="A1042">
        <v>1040</v>
      </c>
      <c r="B1042" s="1">
        <v>87.158500000000004</v>
      </c>
      <c r="C1042" s="1">
        <v>87.158500000000004</v>
      </c>
      <c r="D1042" s="1">
        <v>12891.746999999999</v>
      </c>
      <c r="E1042" s="1">
        <v>4.8727999999999998</v>
      </c>
      <c r="F1042" s="1">
        <v>186.97489999999999</v>
      </c>
      <c r="G1042" s="1">
        <v>737.4443</v>
      </c>
    </row>
    <row r="1043" spans="1:7" x14ac:dyDescent="0.3">
      <c r="A1043">
        <v>1041</v>
      </c>
      <c r="B1043" s="1">
        <v>87.242400000000004</v>
      </c>
      <c r="C1043" s="1">
        <v>87.242400000000004</v>
      </c>
      <c r="D1043" s="1">
        <v>12921.8017</v>
      </c>
      <c r="E1043" s="1">
        <v>5.6451000000000002</v>
      </c>
      <c r="F1043" s="1">
        <v>181.21250000000001</v>
      </c>
      <c r="G1043" s="1">
        <v>797.23400000000004</v>
      </c>
    </row>
    <row r="1044" spans="1:7" x14ac:dyDescent="0.3">
      <c r="A1044">
        <v>1042</v>
      </c>
      <c r="B1044" s="1">
        <v>87.3262</v>
      </c>
      <c r="C1044" s="1">
        <v>87.3262</v>
      </c>
      <c r="D1044" s="1">
        <v>12866.3904</v>
      </c>
      <c r="E1044" s="1">
        <v>5.5149999999999997</v>
      </c>
      <c r="F1044" s="1">
        <v>181.9966</v>
      </c>
      <c r="G1044" s="1">
        <v>573.23040000000003</v>
      </c>
    </row>
    <row r="1045" spans="1:7" x14ac:dyDescent="0.3">
      <c r="A1045">
        <v>1043</v>
      </c>
      <c r="B1045" s="1">
        <v>87.4101</v>
      </c>
      <c r="C1045" s="1">
        <v>87.4101</v>
      </c>
      <c r="D1045" s="1">
        <v>12910.46</v>
      </c>
      <c r="E1045" s="1">
        <v>5.7039</v>
      </c>
      <c r="F1045" s="1">
        <v>187.22049999999999</v>
      </c>
      <c r="G1045" s="1">
        <v>605.81010000000003</v>
      </c>
    </row>
    <row r="1046" spans="1:7" x14ac:dyDescent="0.3">
      <c r="A1046">
        <v>1044</v>
      </c>
      <c r="B1046" s="1">
        <v>87.493899999999996</v>
      </c>
      <c r="C1046" s="1">
        <v>87.493899999999996</v>
      </c>
      <c r="D1046" s="1">
        <v>12896.1787</v>
      </c>
      <c r="E1046" s="1">
        <v>6.4897999999999998</v>
      </c>
      <c r="F1046" s="1">
        <v>202.02070000000001</v>
      </c>
      <c r="G1046" s="1">
        <v>603.78589999999997</v>
      </c>
    </row>
    <row r="1047" spans="1:7" x14ac:dyDescent="0.3">
      <c r="A1047">
        <v>1045</v>
      </c>
      <c r="B1047" s="1">
        <v>87.577799999999996</v>
      </c>
      <c r="C1047" s="1">
        <v>87.577799999999996</v>
      </c>
      <c r="D1047" s="1">
        <v>12921.714400000001</v>
      </c>
      <c r="E1047" s="1">
        <v>6.0603999999999996</v>
      </c>
      <c r="F1047" s="1">
        <v>188.7132</v>
      </c>
      <c r="G1047" s="1">
        <v>815.29700000000003</v>
      </c>
    </row>
    <row r="1048" spans="1:7" x14ac:dyDescent="0.3">
      <c r="A1048">
        <v>1046</v>
      </c>
      <c r="B1048" s="1">
        <v>87.661600000000007</v>
      </c>
      <c r="C1048" s="1">
        <v>87.661600000000007</v>
      </c>
      <c r="D1048" s="1">
        <v>12899.0304</v>
      </c>
      <c r="E1048" s="1">
        <v>5.0888999999999998</v>
      </c>
      <c r="F1048" s="1">
        <v>184.12629999999999</v>
      </c>
      <c r="G1048" s="1">
        <v>897.00670000000002</v>
      </c>
    </row>
    <row r="1049" spans="1:7" x14ac:dyDescent="0.3">
      <c r="A1049">
        <v>1047</v>
      </c>
      <c r="B1049" s="1">
        <v>87.745500000000007</v>
      </c>
      <c r="C1049" s="1">
        <v>87.745500000000007</v>
      </c>
      <c r="D1049" s="1">
        <v>12926.955400000001</v>
      </c>
      <c r="E1049" s="1">
        <v>4.9131</v>
      </c>
      <c r="F1049" s="1">
        <v>186.0078</v>
      </c>
      <c r="G1049" s="1">
        <v>731.55240000000003</v>
      </c>
    </row>
    <row r="1050" spans="1:7" x14ac:dyDescent="0.3">
      <c r="A1050">
        <v>1048</v>
      </c>
      <c r="B1050" s="1">
        <v>87.829300000000003</v>
      </c>
      <c r="C1050" s="1">
        <v>87.829300000000003</v>
      </c>
      <c r="D1050" s="1">
        <v>12927.4635</v>
      </c>
      <c r="E1050" s="1">
        <v>5.4512</v>
      </c>
      <c r="F1050" s="1">
        <v>188.565</v>
      </c>
      <c r="G1050" s="1">
        <v>704.28340000000003</v>
      </c>
    </row>
    <row r="1051" spans="1:7" x14ac:dyDescent="0.3">
      <c r="A1051">
        <v>1049</v>
      </c>
      <c r="B1051" s="1">
        <v>87.913200000000003</v>
      </c>
      <c r="C1051" s="1">
        <v>87.913200000000003</v>
      </c>
      <c r="D1051" s="1">
        <v>12946.975399999999</v>
      </c>
      <c r="E1051" s="1">
        <v>4.7447999999999997</v>
      </c>
      <c r="F1051" s="1">
        <v>179.29910000000001</v>
      </c>
      <c r="G1051" s="1">
        <v>813.77520000000004</v>
      </c>
    </row>
    <row r="1052" spans="1:7" x14ac:dyDescent="0.3">
      <c r="A1052">
        <v>1050</v>
      </c>
      <c r="B1052" s="1">
        <v>87.997</v>
      </c>
      <c r="C1052" s="1">
        <v>87.997</v>
      </c>
      <c r="D1052" s="1">
        <v>12945.011</v>
      </c>
      <c r="E1052" s="1">
        <v>6.1093999999999999</v>
      </c>
      <c r="F1052" s="1">
        <v>196.73339999999999</v>
      </c>
      <c r="G1052" s="1">
        <v>558.19920000000002</v>
      </c>
    </row>
    <row r="1053" spans="1:7" x14ac:dyDescent="0.3">
      <c r="A1053">
        <v>1051</v>
      </c>
      <c r="B1053" s="1">
        <v>88.0809</v>
      </c>
      <c r="C1053" s="1">
        <v>88.0809</v>
      </c>
      <c r="D1053" s="1">
        <v>12939.031199999999</v>
      </c>
      <c r="E1053" s="1">
        <v>4.7839999999999998</v>
      </c>
      <c r="F1053" s="1">
        <v>175.60159999999999</v>
      </c>
      <c r="G1053" s="1">
        <v>860.77599999999995</v>
      </c>
    </row>
    <row r="1054" spans="1:7" x14ac:dyDescent="0.3">
      <c r="A1054">
        <v>1052</v>
      </c>
      <c r="B1054" s="1">
        <v>88.164699999999996</v>
      </c>
      <c r="C1054" s="1">
        <v>88.164699999999996</v>
      </c>
      <c r="D1054" s="1">
        <v>12899.1826</v>
      </c>
      <c r="E1054" s="1">
        <v>5.1516999999999999</v>
      </c>
      <c r="F1054" s="1">
        <v>191.0718</v>
      </c>
      <c r="G1054" s="1">
        <v>845.38419999999996</v>
      </c>
    </row>
    <row r="1055" spans="1:7" x14ac:dyDescent="0.3">
      <c r="A1055">
        <v>1053</v>
      </c>
      <c r="B1055" s="1">
        <v>88.248599999999996</v>
      </c>
      <c r="C1055" s="1">
        <v>88.248599999999996</v>
      </c>
      <c r="D1055" s="1">
        <v>12890.120199999999</v>
      </c>
      <c r="E1055" s="1">
        <v>5.2595999999999998</v>
      </c>
      <c r="F1055" s="1">
        <v>191.18639999999999</v>
      </c>
      <c r="G1055" s="1">
        <v>647.69240000000002</v>
      </c>
    </row>
    <row r="1056" spans="1:7" x14ac:dyDescent="0.3">
      <c r="A1056">
        <v>1054</v>
      </c>
      <c r="B1056" s="1">
        <v>88.332400000000007</v>
      </c>
      <c r="C1056" s="1">
        <v>88.332400000000007</v>
      </c>
      <c r="D1056" s="1">
        <v>12892.259099999999</v>
      </c>
      <c r="E1056" s="1">
        <v>4.5301999999999998</v>
      </c>
      <c r="F1056" s="1">
        <v>183.6782</v>
      </c>
      <c r="G1056" s="1">
        <v>759.18740000000003</v>
      </c>
    </row>
    <row r="1057" spans="1:7" x14ac:dyDescent="0.3">
      <c r="A1057">
        <v>1055</v>
      </c>
      <c r="B1057" s="1">
        <v>88.416200000000003</v>
      </c>
      <c r="C1057" s="1">
        <v>88.416200000000003</v>
      </c>
      <c r="D1057" s="1">
        <v>12896.064899999999</v>
      </c>
      <c r="E1057" s="1">
        <v>4.9318</v>
      </c>
      <c r="F1057" s="1">
        <v>162.7423</v>
      </c>
      <c r="G1057" s="1">
        <v>898.41780000000006</v>
      </c>
    </row>
    <row r="1058" spans="1:7" x14ac:dyDescent="0.3">
      <c r="A1058">
        <v>1056</v>
      </c>
      <c r="B1058" s="1">
        <v>88.500100000000003</v>
      </c>
      <c r="C1058" s="1">
        <v>88.500100000000003</v>
      </c>
      <c r="D1058" s="1">
        <v>12912.4202</v>
      </c>
      <c r="E1058" s="1">
        <v>6.2073</v>
      </c>
      <c r="F1058" s="1">
        <v>192.0532</v>
      </c>
      <c r="G1058" s="1">
        <v>529.09670000000006</v>
      </c>
    </row>
    <row r="1059" spans="1:7" x14ac:dyDescent="0.3">
      <c r="A1059">
        <v>1057</v>
      </c>
      <c r="B1059" s="1">
        <v>88.5839</v>
      </c>
      <c r="C1059" s="1">
        <v>88.5839</v>
      </c>
      <c r="D1059" s="1">
        <v>12905.142599999999</v>
      </c>
      <c r="E1059" s="1">
        <v>5.2057000000000002</v>
      </c>
      <c r="F1059" s="1">
        <v>188.39660000000001</v>
      </c>
      <c r="G1059" s="1">
        <v>708.00930000000005</v>
      </c>
    </row>
    <row r="1060" spans="1:7" x14ac:dyDescent="0.3">
      <c r="A1060">
        <v>1058</v>
      </c>
      <c r="B1060" s="1">
        <v>88.6678</v>
      </c>
      <c r="C1060" s="1">
        <v>88.6678</v>
      </c>
      <c r="D1060" s="1">
        <v>12870.055399999999</v>
      </c>
      <c r="E1060" s="1">
        <v>6.1803999999999997</v>
      </c>
      <c r="F1060" s="1">
        <v>208.65350000000001</v>
      </c>
      <c r="G1060" s="1">
        <v>548.5702</v>
      </c>
    </row>
    <row r="1061" spans="1:7" x14ac:dyDescent="0.3">
      <c r="A1061">
        <v>1059</v>
      </c>
      <c r="B1061" s="1">
        <v>88.751599999999996</v>
      </c>
      <c r="C1061" s="1">
        <v>88.751599999999996</v>
      </c>
      <c r="D1061" s="1">
        <v>12924.488499999999</v>
      </c>
      <c r="E1061" s="1">
        <v>6.2122000000000002</v>
      </c>
      <c r="F1061" s="1">
        <v>194.84350000000001</v>
      </c>
      <c r="G1061" s="1">
        <v>610.76499999999999</v>
      </c>
    </row>
    <row r="1062" spans="1:7" x14ac:dyDescent="0.3">
      <c r="A1062">
        <v>1060</v>
      </c>
      <c r="B1062" s="1">
        <v>88.835499999999996</v>
      </c>
      <c r="C1062" s="1">
        <v>88.835499999999996</v>
      </c>
      <c r="D1062" s="1">
        <v>12934.152700000001</v>
      </c>
      <c r="E1062" s="1">
        <v>4.9817999999999998</v>
      </c>
      <c r="F1062" s="1">
        <v>173.5214</v>
      </c>
      <c r="G1062" s="1">
        <v>777.75329999999997</v>
      </c>
    </row>
    <row r="1063" spans="1:7" x14ac:dyDescent="0.3">
      <c r="A1063">
        <v>1061</v>
      </c>
      <c r="B1063" s="1">
        <v>88.919300000000007</v>
      </c>
      <c r="C1063" s="1">
        <v>88.919300000000007</v>
      </c>
      <c r="D1063" s="1">
        <v>12958.031499999999</v>
      </c>
      <c r="E1063" s="1">
        <v>5.4344000000000001</v>
      </c>
      <c r="F1063" s="1">
        <v>178.92330000000001</v>
      </c>
      <c r="G1063" s="1">
        <v>836.93759999999997</v>
      </c>
    </row>
    <row r="1064" spans="1:7" x14ac:dyDescent="0.3">
      <c r="A1064">
        <v>1062</v>
      </c>
      <c r="B1064" s="1">
        <v>89.003200000000007</v>
      </c>
      <c r="C1064" s="1">
        <v>89.003200000000007</v>
      </c>
      <c r="D1064" s="1">
        <v>12905.251700000001</v>
      </c>
      <c r="E1064" s="1">
        <v>8.1712000000000007</v>
      </c>
      <c r="F1064" s="1">
        <v>202.84469999999999</v>
      </c>
      <c r="G1064" s="1">
        <v>486.21179999999998</v>
      </c>
    </row>
    <row r="1065" spans="1:7" x14ac:dyDescent="0.3">
      <c r="A1065">
        <v>1063</v>
      </c>
      <c r="B1065" s="1">
        <v>89.087000000000003</v>
      </c>
      <c r="C1065" s="1">
        <v>89.087000000000003</v>
      </c>
      <c r="D1065" s="1">
        <v>12869.2045</v>
      </c>
      <c r="E1065" s="1">
        <v>6.7445000000000004</v>
      </c>
      <c r="F1065" s="1">
        <v>173.59540000000001</v>
      </c>
      <c r="G1065" s="1">
        <v>1016.7082</v>
      </c>
    </row>
    <row r="1066" spans="1:7" x14ac:dyDescent="0.3">
      <c r="A1066">
        <v>1064</v>
      </c>
      <c r="B1066" s="1">
        <v>89.170900000000003</v>
      </c>
      <c r="C1066" s="1">
        <v>89.170900000000003</v>
      </c>
      <c r="D1066" s="1">
        <v>12900.558999999999</v>
      </c>
      <c r="E1066" s="1">
        <v>6.4093999999999998</v>
      </c>
      <c r="F1066" s="1">
        <v>183.4025</v>
      </c>
      <c r="G1066" s="1">
        <v>551.57129999999995</v>
      </c>
    </row>
    <row r="1067" spans="1:7" x14ac:dyDescent="0.3">
      <c r="A1067">
        <v>1065</v>
      </c>
      <c r="B1067" s="1">
        <v>89.2547</v>
      </c>
      <c r="C1067" s="1">
        <v>89.2547</v>
      </c>
      <c r="D1067" s="1">
        <v>12866.2027</v>
      </c>
      <c r="E1067" s="1">
        <v>5.2352999999999996</v>
      </c>
      <c r="F1067" s="1">
        <v>181.4186</v>
      </c>
      <c r="G1067" s="1">
        <v>760.81979999999999</v>
      </c>
    </row>
    <row r="1068" spans="1:7" x14ac:dyDescent="0.3">
      <c r="A1068">
        <v>1066</v>
      </c>
      <c r="B1068" s="1">
        <v>89.3386</v>
      </c>
      <c r="C1068" s="1">
        <v>89.3386</v>
      </c>
      <c r="D1068" s="1">
        <v>12892.772000000001</v>
      </c>
      <c r="E1068" s="1">
        <v>5.5678999999999998</v>
      </c>
      <c r="F1068" s="1">
        <v>182.94839999999999</v>
      </c>
      <c r="G1068" s="1">
        <v>744.40620000000001</v>
      </c>
    </row>
    <row r="1069" spans="1:7" x14ac:dyDescent="0.3">
      <c r="A1069">
        <v>1067</v>
      </c>
      <c r="B1069" s="1">
        <v>89.422399999999996</v>
      </c>
      <c r="C1069" s="1">
        <v>89.422399999999996</v>
      </c>
      <c r="D1069" s="1">
        <v>12883.2315</v>
      </c>
      <c r="E1069" s="1">
        <v>5.0751999999999997</v>
      </c>
      <c r="F1069" s="1">
        <v>199.2251</v>
      </c>
      <c r="G1069" s="1">
        <v>625.03139999999996</v>
      </c>
    </row>
    <row r="1070" spans="1:7" x14ac:dyDescent="0.3">
      <c r="A1070">
        <v>1068</v>
      </c>
      <c r="B1070" s="1">
        <v>89.506200000000007</v>
      </c>
      <c r="C1070" s="1">
        <v>89.506200000000007</v>
      </c>
      <c r="D1070" s="1">
        <v>12894.429899999999</v>
      </c>
      <c r="E1070" s="1">
        <v>4.7281000000000004</v>
      </c>
      <c r="F1070" s="1">
        <v>173.55879999999999</v>
      </c>
      <c r="G1070" s="1">
        <v>640.03549999999996</v>
      </c>
    </row>
    <row r="1071" spans="1:7" x14ac:dyDescent="0.3">
      <c r="A1071">
        <v>1069</v>
      </c>
      <c r="B1071" s="1">
        <v>89.590100000000007</v>
      </c>
      <c r="C1071" s="1">
        <v>89.590100000000007</v>
      </c>
      <c r="D1071" s="1">
        <v>12900.0126</v>
      </c>
      <c r="E1071" s="1">
        <v>6.9625000000000004</v>
      </c>
      <c r="F1071" s="1">
        <v>197.09389999999999</v>
      </c>
      <c r="G1071" s="1">
        <v>674.92020000000002</v>
      </c>
    </row>
    <row r="1072" spans="1:7" x14ac:dyDescent="0.3">
      <c r="A1072">
        <v>1070</v>
      </c>
      <c r="B1072" s="1">
        <v>89.673900000000003</v>
      </c>
      <c r="C1072" s="1">
        <v>89.673900000000003</v>
      </c>
      <c r="D1072" s="1">
        <v>12851.403200000001</v>
      </c>
      <c r="E1072" s="1">
        <v>5.2904999999999998</v>
      </c>
      <c r="F1072" s="1">
        <v>184.87190000000001</v>
      </c>
      <c r="G1072" s="1">
        <v>1030.1478</v>
      </c>
    </row>
    <row r="1073" spans="1:7" x14ac:dyDescent="0.3">
      <c r="A1073">
        <v>1071</v>
      </c>
      <c r="B1073" s="1">
        <v>89.757800000000003</v>
      </c>
      <c r="C1073" s="1">
        <v>89.757800000000003</v>
      </c>
      <c r="D1073" s="1">
        <v>12898.7598</v>
      </c>
      <c r="E1073" s="1">
        <v>4.9675000000000002</v>
      </c>
      <c r="F1073" s="1">
        <v>191.93620000000001</v>
      </c>
      <c r="G1073" s="1">
        <v>778.27809999999999</v>
      </c>
    </row>
    <row r="1074" spans="1:7" x14ac:dyDescent="0.3">
      <c r="A1074">
        <v>1072</v>
      </c>
      <c r="B1074" s="1">
        <v>89.8416</v>
      </c>
      <c r="C1074" s="1">
        <v>89.8416</v>
      </c>
      <c r="D1074" s="1">
        <v>12914.655699999999</v>
      </c>
      <c r="E1074" s="1">
        <v>5.266</v>
      </c>
      <c r="F1074" s="1">
        <v>193.81620000000001</v>
      </c>
      <c r="G1074" s="1">
        <v>630.29010000000005</v>
      </c>
    </row>
    <row r="1075" spans="1:7" x14ac:dyDescent="0.3">
      <c r="A1075">
        <v>1073</v>
      </c>
      <c r="B1075" s="1">
        <v>89.9255</v>
      </c>
      <c r="C1075" s="1">
        <v>89.9255</v>
      </c>
      <c r="D1075" s="1">
        <v>12897.0586</v>
      </c>
      <c r="E1075" s="1">
        <v>4.9393000000000002</v>
      </c>
      <c r="F1075" s="1">
        <v>184.65719999999999</v>
      </c>
      <c r="G1075" s="1">
        <v>790.1857</v>
      </c>
    </row>
    <row r="1076" spans="1:7" x14ac:dyDescent="0.3">
      <c r="A1076">
        <v>1074</v>
      </c>
      <c r="B1076" s="1">
        <v>90.009299999999996</v>
      </c>
      <c r="C1076" s="1">
        <v>90.009299999999996</v>
      </c>
      <c r="D1076" s="1">
        <v>12871.147800000001</v>
      </c>
      <c r="E1076" s="1">
        <v>5.6443000000000003</v>
      </c>
      <c r="F1076" s="1">
        <v>183.6858</v>
      </c>
      <c r="G1076" s="1">
        <v>904.69200000000001</v>
      </c>
    </row>
    <row r="1077" spans="1:7" x14ac:dyDescent="0.3">
      <c r="A1077">
        <v>1075</v>
      </c>
      <c r="B1077" s="1">
        <v>90.093199999999996</v>
      </c>
      <c r="C1077" s="1">
        <v>90.093199999999996</v>
      </c>
      <c r="D1077" s="1">
        <v>12871.4107</v>
      </c>
      <c r="E1077" s="1">
        <v>6.3316999999999997</v>
      </c>
      <c r="F1077" s="1">
        <v>169.43369999999999</v>
      </c>
      <c r="G1077" s="1">
        <v>715.63670000000002</v>
      </c>
    </row>
    <row r="1078" spans="1:7" x14ac:dyDescent="0.3">
      <c r="A1078">
        <v>1076</v>
      </c>
      <c r="B1078" s="1">
        <v>90.177000000000007</v>
      </c>
      <c r="C1078" s="1">
        <v>90.177000000000007</v>
      </c>
      <c r="D1078" s="1">
        <v>12872.2575</v>
      </c>
      <c r="E1078" s="1">
        <v>5.0839999999999996</v>
      </c>
      <c r="F1078" s="1">
        <v>189.96899999999999</v>
      </c>
      <c r="G1078" s="1">
        <v>871.37249999999995</v>
      </c>
    </row>
    <row r="1079" spans="1:7" x14ac:dyDescent="0.3">
      <c r="A1079">
        <v>1077</v>
      </c>
      <c r="B1079" s="1">
        <v>90.260900000000007</v>
      </c>
      <c r="C1079" s="1">
        <v>90.260900000000007</v>
      </c>
      <c r="D1079" s="1">
        <v>12859.5844</v>
      </c>
      <c r="E1079" s="1">
        <v>5.0609999999999999</v>
      </c>
      <c r="F1079" s="1">
        <v>189.76939999999999</v>
      </c>
      <c r="G1079" s="1">
        <v>609.97270000000003</v>
      </c>
    </row>
    <row r="1080" spans="1:7" x14ac:dyDescent="0.3">
      <c r="A1080">
        <v>1078</v>
      </c>
      <c r="B1080" s="1">
        <v>90.344700000000003</v>
      </c>
      <c r="C1080" s="1">
        <v>90.344700000000003</v>
      </c>
      <c r="D1080" s="1">
        <v>12858.777700000001</v>
      </c>
      <c r="E1080" s="1">
        <v>3.9394</v>
      </c>
      <c r="F1080" s="1">
        <v>178.12020000000001</v>
      </c>
      <c r="G1080" s="1">
        <v>1268.4582</v>
      </c>
    </row>
    <row r="1081" spans="1:7" x14ac:dyDescent="0.3">
      <c r="A1081">
        <v>1079</v>
      </c>
      <c r="B1081" s="1">
        <v>90.428600000000003</v>
      </c>
      <c r="C1081" s="1">
        <v>90.428600000000003</v>
      </c>
      <c r="D1081" s="1">
        <v>13231.4606</v>
      </c>
      <c r="E1081" s="1">
        <v>6.4309000000000003</v>
      </c>
      <c r="F1081" s="1">
        <v>301.5949</v>
      </c>
      <c r="G1081" s="1">
        <v>918.72080000000005</v>
      </c>
    </row>
    <row r="1082" spans="1:7" x14ac:dyDescent="0.3">
      <c r="A1082">
        <v>1080</v>
      </c>
      <c r="B1082" s="1">
        <v>90.5124</v>
      </c>
      <c r="C1082" s="1">
        <v>90.5124</v>
      </c>
      <c r="D1082" s="1">
        <v>13985.446099999999</v>
      </c>
      <c r="E1082" s="1">
        <v>7.3884999999999996</v>
      </c>
      <c r="F1082" s="1">
        <v>284.96379999999999</v>
      </c>
      <c r="G1082" s="1">
        <v>579.21489999999994</v>
      </c>
    </row>
    <row r="1083" spans="1:7" x14ac:dyDescent="0.3">
      <c r="A1083">
        <v>1081</v>
      </c>
      <c r="B1083" s="1">
        <v>90.596299999999999</v>
      </c>
      <c r="C1083" s="1">
        <v>90.596299999999999</v>
      </c>
      <c r="D1083" s="1">
        <v>14500.1289</v>
      </c>
      <c r="E1083" s="1">
        <v>7.3057999999999996</v>
      </c>
      <c r="F1083" s="1">
        <v>272.34300000000002</v>
      </c>
      <c r="G1083" s="1">
        <v>556.82780000000002</v>
      </c>
    </row>
    <row r="1084" spans="1:7" x14ac:dyDescent="0.3">
      <c r="A1084">
        <v>1082</v>
      </c>
      <c r="B1084" s="1">
        <v>90.680099999999996</v>
      </c>
      <c r="C1084" s="1">
        <v>90.680099999999996</v>
      </c>
      <c r="D1084" s="1">
        <v>14707.4874</v>
      </c>
      <c r="E1084" s="1">
        <v>6.2115999999999998</v>
      </c>
      <c r="F1084" s="1">
        <v>175.7688</v>
      </c>
      <c r="G1084" s="1">
        <v>599.22450000000003</v>
      </c>
    </row>
    <row r="1085" spans="1:7" x14ac:dyDescent="0.3">
      <c r="A1085">
        <v>1083</v>
      </c>
      <c r="B1085" s="1">
        <v>90.763900000000007</v>
      </c>
      <c r="C1085" s="1">
        <v>90.763900000000007</v>
      </c>
      <c r="D1085" s="1">
        <v>14775.791800000001</v>
      </c>
      <c r="E1085" s="1">
        <v>4.7042000000000002</v>
      </c>
      <c r="F1085" s="1">
        <v>167.50790000000001</v>
      </c>
      <c r="G1085" s="1">
        <v>911.38419999999996</v>
      </c>
    </row>
    <row r="1086" spans="1:7" x14ac:dyDescent="0.3">
      <c r="A1086">
        <v>1084</v>
      </c>
      <c r="B1086" s="1">
        <v>90.847800000000007</v>
      </c>
      <c r="C1086" s="1">
        <v>90.847800000000007</v>
      </c>
      <c r="D1086" s="1">
        <v>14772.9871</v>
      </c>
      <c r="E1086" s="1">
        <v>5.1318000000000001</v>
      </c>
      <c r="F1086" s="1">
        <v>180.60169999999999</v>
      </c>
      <c r="G1086" s="1">
        <v>907.06529999999998</v>
      </c>
    </row>
    <row r="1087" spans="1:7" x14ac:dyDescent="0.3">
      <c r="A1087">
        <v>1085</v>
      </c>
      <c r="B1087" s="1">
        <v>90.931600000000003</v>
      </c>
      <c r="C1087" s="1">
        <v>90.931600000000003</v>
      </c>
      <c r="D1087" s="1">
        <v>14778.2322</v>
      </c>
      <c r="E1087" s="1">
        <v>7.1950000000000003</v>
      </c>
      <c r="F1087" s="1">
        <v>161.6808</v>
      </c>
      <c r="G1087" s="1">
        <v>713.70090000000005</v>
      </c>
    </row>
    <row r="1088" spans="1:7" x14ac:dyDescent="0.3">
      <c r="A1088">
        <v>1086</v>
      </c>
      <c r="B1088" s="1">
        <v>91.015500000000003</v>
      </c>
      <c r="C1088" s="1">
        <v>91.015500000000003</v>
      </c>
      <c r="D1088" s="1">
        <v>14780.623</v>
      </c>
      <c r="E1088" s="1">
        <v>5.5407000000000002</v>
      </c>
      <c r="F1088" s="1">
        <v>193.97659999999999</v>
      </c>
      <c r="G1088" s="1">
        <v>843.23429999999996</v>
      </c>
    </row>
    <row r="1089" spans="1:7" x14ac:dyDescent="0.3">
      <c r="A1089">
        <v>1087</v>
      </c>
      <c r="B1089" s="1">
        <v>91.099299999999999</v>
      </c>
      <c r="C1089" s="1">
        <v>91.099299999999999</v>
      </c>
      <c r="D1089" s="1">
        <v>14812.5843</v>
      </c>
      <c r="E1089" s="1">
        <v>5.8369</v>
      </c>
      <c r="F1089" s="1">
        <v>181.1568</v>
      </c>
      <c r="G1089" s="1">
        <v>602.44989999999996</v>
      </c>
    </row>
    <row r="1090" spans="1:7" x14ac:dyDescent="0.3">
      <c r="A1090">
        <v>1088</v>
      </c>
      <c r="B1090" s="1">
        <v>91.183199999999999</v>
      </c>
      <c r="C1090" s="1">
        <v>91.183199999999999</v>
      </c>
      <c r="D1090" s="1">
        <v>14813.1021</v>
      </c>
      <c r="E1090" s="1">
        <v>5.9069000000000003</v>
      </c>
      <c r="F1090" s="1">
        <v>190.12649999999999</v>
      </c>
      <c r="G1090" s="1">
        <v>684.7491</v>
      </c>
    </row>
    <row r="1091" spans="1:7" x14ac:dyDescent="0.3">
      <c r="A1091">
        <v>1089</v>
      </c>
      <c r="B1091" s="1">
        <v>91.266999999999996</v>
      </c>
      <c r="C1091" s="1">
        <v>91.266999999999996</v>
      </c>
      <c r="D1091" s="1">
        <v>14813.7444</v>
      </c>
      <c r="E1091" s="1">
        <v>4.2439999999999998</v>
      </c>
      <c r="F1091" s="1">
        <v>161.47569999999999</v>
      </c>
      <c r="G1091" s="1">
        <v>966.37819999999999</v>
      </c>
    </row>
    <row r="1092" spans="1:7" x14ac:dyDescent="0.3">
      <c r="A1092">
        <v>1090</v>
      </c>
      <c r="B1092" s="1">
        <v>91.350899999999996</v>
      </c>
      <c r="C1092" s="1">
        <v>91.350899999999996</v>
      </c>
      <c r="D1092" s="1">
        <v>14839.5671</v>
      </c>
      <c r="E1092" s="1">
        <v>4.7083000000000004</v>
      </c>
      <c r="F1092" s="1">
        <v>178.06739999999999</v>
      </c>
      <c r="G1092" s="1">
        <v>997.60829999999999</v>
      </c>
    </row>
    <row r="1093" spans="1:7" x14ac:dyDescent="0.3">
      <c r="A1093">
        <v>1091</v>
      </c>
      <c r="B1093" s="1">
        <v>91.434700000000007</v>
      </c>
      <c r="C1093" s="1">
        <v>91.434700000000007</v>
      </c>
      <c r="D1093" s="1">
        <v>14793.8411</v>
      </c>
      <c r="E1093" s="1">
        <v>5.0190000000000001</v>
      </c>
      <c r="F1093" s="1">
        <v>186.70400000000001</v>
      </c>
      <c r="G1093" s="1">
        <v>771.8374</v>
      </c>
    </row>
    <row r="1094" spans="1:7" x14ac:dyDescent="0.3">
      <c r="A1094">
        <v>1092</v>
      </c>
      <c r="B1094" s="1">
        <v>91.518600000000006</v>
      </c>
      <c r="C1094" s="1">
        <v>91.518600000000006</v>
      </c>
      <c r="D1094" s="1">
        <v>14837.918900000001</v>
      </c>
      <c r="E1094" s="1">
        <v>5.8814000000000002</v>
      </c>
      <c r="F1094" s="1">
        <v>185.76499999999999</v>
      </c>
      <c r="G1094" s="1">
        <v>755.14670000000001</v>
      </c>
    </row>
    <row r="1095" spans="1:7" x14ac:dyDescent="0.3">
      <c r="A1095">
        <v>1093</v>
      </c>
      <c r="B1095" s="1">
        <v>91.602400000000003</v>
      </c>
      <c r="C1095" s="1">
        <v>91.602400000000003</v>
      </c>
      <c r="D1095" s="1">
        <v>14787.3851</v>
      </c>
      <c r="E1095" s="1">
        <v>5.8628</v>
      </c>
      <c r="F1095" s="1">
        <v>177.5549</v>
      </c>
      <c r="G1095" s="1">
        <v>776.89359999999999</v>
      </c>
    </row>
    <row r="1096" spans="1:7" x14ac:dyDescent="0.3">
      <c r="A1096">
        <v>1094</v>
      </c>
      <c r="B1096" s="1">
        <v>91.686300000000003</v>
      </c>
      <c r="C1096" s="1">
        <v>91.686300000000003</v>
      </c>
      <c r="D1096" s="1">
        <v>14826.481100000001</v>
      </c>
      <c r="E1096" s="1">
        <v>6.3270999999999997</v>
      </c>
      <c r="F1096" s="1">
        <v>172.89959999999999</v>
      </c>
      <c r="G1096" s="1">
        <v>661.2672</v>
      </c>
    </row>
    <row r="1097" spans="1:7" x14ac:dyDescent="0.3">
      <c r="A1097">
        <v>1095</v>
      </c>
      <c r="B1097" s="1">
        <v>91.770099999999999</v>
      </c>
      <c r="C1097" s="1">
        <v>91.770099999999999</v>
      </c>
      <c r="D1097" s="1">
        <v>14783.250400000001</v>
      </c>
      <c r="E1097" s="1">
        <v>5.1289999999999996</v>
      </c>
      <c r="F1097" s="1">
        <v>180.7604</v>
      </c>
      <c r="G1097" s="1">
        <v>808.11220000000003</v>
      </c>
    </row>
    <row r="1098" spans="1:7" x14ac:dyDescent="0.3">
      <c r="A1098">
        <v>1096</v>
      </c>
      <c r="B1098" s="1">
        <v>91.853999999999999</v>
      </c>
      <c r="C1098" s="1">
        <v>91.853999999999999</v>
      </c>
      <c r="D1098" s="1">
        <v>14763.968000000001</v>
      </c>
      <c r="E1098" s="1">
        <v>4.8242000000000003</v>
      </c>
      <c r="F1098" s="1">
        <v>159.81549999999999</v>
      </c>
      <c r="G1098" s="1">
        <v>802.52030000000002</v>
      </c>
    </row>
    <row r="1099" spans="1:7" x14ac:dyDescent="0.3">
      <c r="A1099">
        <v>1097</v>
      </c>
      <c r="B1099" s="1">
        <v>91.937799999999996</v>
      </c>
      <c r="C1099" s="1">
        <v>91.937799999999996</v>
      </c>
      <c r="D1099" s="1">
        <v>14844.1461</v>
      </c>
      <c r="E1099" s="1">
        <v>5.9564000000000004</v>
      </c>
      <c r="F1099" s="1">
        <v>204.0446</v>
      </c>
      <c r="G1099" s="1">
        <v>544.30460000000005</v>
      </c>
    </row>
    <row r="1100" spans="1:7" x14ac:dyDescent="0.3">
      <c r="A1100">
        <v>1098</v>
      </c>
      <c r="B1100" s="1">
        <v>92.021600000000007</v>
      </c>
      <c r="C1100" s="1">
        <v>92.021600000000007</v>
      </c>
      <c r="D1100" s="1">
        <v>14779.356400000001</v>
      </c>
      <c r="E1100" s="1">
        <v>5.1806999999999999</v>
      </c>
      <c r="F1100" s="1">
        <v>166.16309999999999</v>
      </c>
      <c r="G1100" s="1">
        <v>908.32960000000003</v>
      </c>
    </row>
    <row r="1101" spans="1:7" x14ac:dyDescent="0.3">
      <c r="A1101">
        <v>1099</v>
      </c>
      <c r="B1101" s="1">
        <v>92.105500000000006</v>
      </c>
      <c r="C1101" s="1">
        <v>92.105500000000006</v>
      </c>
      <c r="D1101" s="1">
        <v>14755.7142</v>
      </c>
      <c r="E1101" s="1">
        <v>4.8269000000000002</v>
      </c>
      <c r="F1101" s="1">
        <v>177.47669999999999</v>
      </c>
      <c r="G1101" s="1">
        <v>810.41409999999996</v>
      </c>
    </row>
    <row r="1102" spans="1:7" x14ac:dyDescent="0.3">
      <c r="A1102">
        <v>1100</v>
      </c>
      <c r="B1102" s="1">
        <v>92.189300000000003</v>
      </c>
      <c r="C1102" s="1">
        <v>92.189300000000003</v>
      </c>
      <c r="D1102" s="1">
        <v>14741.152599999999</v>
      </c>
      <c r="E1102" s="1">
        <v>5.0095999999999998</v>
      </c>
      <c r="F1102" s="1">
        <v>169.6849</v>
      </c>
      <c r="G1102" s="1">
        <v>715.92409999999995</v>
      </c>
    </row>
    <row r="1103" spans="1:7" x14ac:dyDescent="0.3">
      <c r="A1103">
        <v>1101</v>
      </c>
      <c r="B1103" s="1">
        <v>92.273200000000003</v>
      </c>
      <c r="C1103" s="1">
        <v>92.273200000000003</v>
      </c>
      <c r="D1103" s="1">
        <v>14784.358399999999</v>
      </c>
      <c r="E1103" s="1">
        <v>6.0697000000000001</v>
      </c>
      <c r="F1103" s="1">
        <v>190.4614</v>
      </c>
      <c r="G1103" s="1">
        <v>475.1574</v>
      </c>
    </row>
    <row r="1104" spans="1:7" x14ac:dyDescent="0.3">
      <c r="A1104">
        <v>1102</v>
      </c>
      <c r="B1104" s="1">
        <v>92.356999999999999</v>
      </c>
      <c r="C1104" s="1">
        <v>92.356999999999999</v>
      </c>
      <c r="D1104" s="1">
        <v>14790.068600000001</v>
      </c>
      <c r="E1104" s="1">
        <v>5.1939000000000002</v>
      </c>
      <c r="F1104" s="1">
        <v>180.00579999999999</v>
      </c>
      <c r="G1104" s="1">
        <v>737.8664</v>
      </c>
    </row>
    <row r="1105" spans="1:7" x14ac:dyDescent="0.3">
      <c r="A1105">
        <v>1103</v>
      </c>
      <c r="B1105" s="1">
        <v>92.440899999999999</v>
      </c>
      <c r="C1105" s="1">
        <v>92.440899999999999</v>
      </c>
      <c r="D1105" s="1">
        <v>14824.477000000001</v>
      </c>
      <c r="E1105" s="1">
        <v>6.4028999999999998</v>
      </c>
      <c r="F1105" s="1">
        <v>174.89330000000001</v>
      </c>
      <c r="G1105" s="1">
        <v>665.28570000000002</v>
      </c>
    </row>
    <row r="1106" spans="1:7" x14ac:dyDescent="0.3">
      <c r="A1106">
        <v>1104</v>
      </c>
      <c r="B1106" s="1">
        <v>92.524699999999996</v>
      </c>
      <c r="C1106" s="1">
        <v>92.524699999999996</v>
      </c>
      <c r="D1106" s="1">
        <v>14792.5563</v>
      </c>
      <c r="E1106" s="1">
        <v>3.9291</v>
      </c>
      <c r="F1106" s="1">
        <v>163.3391</v>
      </c>
      <c r="G1106" s="1">
        <v>1020.7256</v>
      </c>
    </row>
    <row r="1107" spans="1:7" x14ac:dyDescent="0.3">
      <c r="A1107">
        <v>1105</v>
      </c>
      <c r="B1107" s="1">
        <v>92.608599999999996</v>
      </c>
      <c r="C1107" s="1">
        <v>92.608599999999996</v>
      </c>
      <c r="D1107" s="1">
        <v>14785.047500000001</v>
      </c>
      <c r="E1107" s="1">
        <v>4.6489000000000003</v>
      </c>
      <c r="F1107" s="1">
        <v>181.05009999999999</v>
      </c>
      <c r="G1107" s="1">
        <v>884.82339999999999</v>
      </c>
    </row>
    <row r="1108" spans="1:7" x14ac:dyDescent="0.3">
      <c r="A1108">
        <v>1106</v>
      </c>
      <c r="B1108" s="1">
        <v>92.692400000000006</v>
      </c>
      <c r="C1108" s="1">
        <v>92.692400000000006</v>
      </c>
      <c r="D1108" s="1">
        <v>14743.858399999999</v>
      </c>
      <c r="E1108" s="1">
        <v>4.5058999999999996</v>
      </c>
      <c r="F1108" s="1">
        <v>175.34059999999999</v>
      </c>
      <c r="G1108" s="1">
        <v>682.89110000000005</v>
      </c>
    </row>
    <row r="1109" spans="1:7" x14ac:dyDescent="0.3">
      <c r="A1109">
        <v>1107</v>
      </c>
      <c r="B1109" s="1">
        <v>92.776300000000006</v>
      </c>
      <c r="C1109" s="1">
        <v>92.776300000000006</v>
      </c>
      <c r="D1109" s="1">
        <v>14774.1049</v>
      </c>
      <c r="E1109" s="1">
        <v>5.3920000000000003</v>
      </c>
      <c r="F1109" s="1">
        <v>177.27250000000001</v>
      </c>
      <c r="G1109" s="1">
        <v>647.73440000000005</v>
      </c>
    </row>
    <row r="1110" spans="1:7" x14ac:dyDescent="0.3">
      <c r="A1110">
        <v>1108</v>
      </c>
      <c r="B1110" s="1">
        <v>92.860100000000003</v>
      </c>
      <c r="C1110" s="1">
        <v>92.860100000000003</v>
      </c>
      <c r="D1110" s="1">
        <v>14752.912899999999</v>
      </c>
      <c r="E1110" s="1">
        <v>5.5339999999999998</v>
      </c>
      <c r="F1110" s="1">
        <v>183.346</v>
      </c>
      <c r="G1110" s="1">
        <v>648.42470000000003</v>
      </c>
    </row>
    <row r="1111" spans="1:7" x14ac:dyDescent="0.3">
      <c r="A1111">
        <v>1109</v>
      </c>
      <c r="B1111" s="1">
        <v>92.944000000000003</v>
      </c>
      <c r="C1111" s="1">
        <v>92.944000000000003</v>
      </c>
      <c r="D1111" s="1">
        <v>14784.289199999999</v>
      </c>
      <c r="E1111" s="1">
        <v>5.5625</v>
      </c>
      <c r="F1111" s="1">
        <v>183.58439999999999</v>
      </c>
      <c r="G1111" s="1">
        <v>774.92049999999995</v>
      </c>
    </row>
    <row r="1112" spans="1:7" x14ac:dyDescent="0.3">
      <c r="A1112">
        <v>1110</v>
      </c>
      <c r="B1112" s="1">
        <v>93.027799999999999</v>
      </c>
      <c r="C1112" s="1">
        <v>93.027799999999999</v>
      </c>
      <c r="D1112" s="1">
        <v>14773.6548</v>
      </c>
      <c r="E1112" s="1">
        <v>5.4691000000000001</v>
      </c>
      <c r="F1112" s="1">
        <v>182.56309999999999</v>
      </c>
      <c r="G1112" s="1">
        <v>660.52520000000004</v>
      </c>
    </row>
    <row r="1113" spans="1:7" x14ac:dyDescent="0.3">
      <c r="A1113">
        <v>1111</v>
      </c>
      <c r="B1113" s="1">
        <v>93.111699999999999</v>
      </c>
      <c r="C1113" s="1">
        <v>93.111699999999999</v>
      </c>
      <c r="D1113" s="1">
        <v>14741.702300000001</v>
      </c>
      <c r="E1113" s="1">
        <v>4.9394</v>
      </c>
      <c r="F1113" s="1">
        <v>180.0848</v>
      </c>
      <c r="G1113" s="1">
        <v>795.79650000000004</v>
      </c>
    </row>
    <row r="1114" spans="1:7" x14ac:dyDescent="0.3">
      <c r="A1114">
        <v>1112</v>
      </c>
      <c r="B1114" s="1">
        <v>93.195499999999996</v>
      </c>
      <c r="C1114" s="1">
        <v>93.195499999999996</v>
      </c>
      <c r="D1114" s="1">
        <v>14733.5681</v>
      </c>
      <c r="E1114" s="1">
        <v>4.0221999999999998</v>
      </c>
      <c r="F1114" s="1">
        <v>164.10849999999999</v>
      </c>
      <c r="G1114" s="1">
        <v>1083.1611</v>
      </c>
    </row>
    <row r="1115" spans="1:7" x14ac:dyDescent="0.3">
      <c r="A1115">
        <v>1113</v>
      </c>
      <c r="B1115" s="1">
        <v>93.279300000000006</v>
      </c>
      <c r="C1115" s="1">
        <v>93.279300000000006</v>
      </c>
      <c r="D1115" s="1">
        <v>14741.350200000001</v>
      </c>
      <c r="E1115" s="1">
        <v>5.3475999999999999</v>
      </c>
      <c r="F1115" s="1">
        <v>190.5369</v>
      </c>
      <c r="G1115" s="1">
        <v>615.50379999999996</v>
      </c>
    </row>
    <row r="1116" spans="1:7" x14ac:dyDescent="0.3">
      <c r="A1116">
        <v>1114</v>
      </c>
      <c r="B1116" s="1">
        <v>93.363200000000006</v>
      </c>
      <c r="C1116" s="1">
        <v>93.363200000000006</v>
      </c>
      <c r="D1116" s="1">
        <v>14839.7111</v>
      </c>
      <c r="E1116" s="1">
        <v>4.1900000000000004</v>
      </c>
      <c r="F1116" s="1">
        <v>188.50479999999999</v>
      </c>
      <c r="G1116" s="1">
        <v>1130.1243999999999</v>
      </c>
    </row>
    <row r="1117" spans="1:7" x14ac:dyDescent="0.3">
      <c r="A1117">
        <v>1115</v>
      </c>
      <c r="B1117" s="1">
        <v>93.447000000000003</v>
      </c>
      <c r="C1117" s="1">
        <v>93.447000000000003</v>
      </c>
      <c r="D1117" s="1">
        <v>14758.0172</v>
      </c>
      <c r="E1117" s="1">
        <v>4.0751999999999997</v>
      </c>
      <c r="F1117" s="1">
        <v>152.43440000000001</v>
      </c>
      <c r="G1117" s="1">
        <v>952.5643</v>
      </c>
    </row>
    <row r="1118" spans="1:7" x14ac:dyDescent="0.3">
      <c r="A1118">
        <v>1116</v>
      </c>
      <c r="B1118" s="1">
        <v>93.530900000000003</v>
      </c>
      <c r="C1118" s="1">
        <v>93.530900000000003</v>
      </c>
      <c r="D1118" s="1">
        <v>14735.578</v>
      </c>
      <c r="E1118" s="1">
        <v>6.0029000000000003</v>
      </c>
      <c r="F1118" s="1">
        <v>187.8126</v>
      </c>
      <c r="G1118" s="1">
        <v>785.45309999999995</v>
      </c>
    </row>
    <row r="1119" spans="1:7" x14ac:dyDescent="0.3">
      <c r="A1119">
        <v>1117</v>
      </c>
      <c r="B1119" s="1">
        <v>93.614699999999999</v>
      </c>
      <c r="C1119" s="1">
        <v>93.614699999999999</v>
      </c>
      <c r="D1119" s="1">
        <v>14768.553900000001</v>
      </c>
      <c r="E1119" s="1">
        <v>4.4371</v>
      </c>
      <c r="F1119" s="1">
        <v>174.73230000000001</v>
      </c>
      <c r="G1119" s="1">
        <v>831.06790000000001</v>
      </c>
    </row>
    <row r="1120" spans="1:7" x14ac:dyDescent="0.3">
      <c r="A1120">
        <v>1118</v>
      </c>
      <c r="B1120" s="1">
        <v>93.698599999999999</v>
      </c>
      <c r="C1120" s="1">
        <v>93.698599999999999</v>
      </c>
      <c r="D1120" s="1">
        <v>14780.9465</v>
      </c>
      <c r="E1120" s="1">
        <v>5.4595000000000002</v>
      </c>
      <c r="F1120" s="1">
        <v>175.1671</v>
      </c>
      <c r="G1120" s="1">
        <v>795.14930000000004</v>
      </c>
    </row>
    <row r="1121" spans="1:7" x14ac:dyDescent="0.3">
      <c r="A1121">
        <v>1119</v>
      </c>
      <c r="B1121" s="1">
        <v>93.782399999999996</v>
      </c>
      <c r="C1121" s="1">
        <v>93.782399999999996</v>
      </c>
      <c r="D1121" s="1">
        <v>14784.1392</v>
      </c>
      <c r="E1121" s="1">
        <v>7.2679</v>
      </c>
      <c r="F1121" s="1">
        <v>197.84289999999999</v>
      </c>
      <c r="G1121" s="1">
        <v>696.60379999999998</v>
      </c>
    </row>
    <row r="1122" spans="1:7" x14ac:dyDescent="0.3">
      <c r="A1122">
        <v>1120</v>
      </c>
      <c r="B1122" s="1">
        <v>93.866299999999995</v>
      </c>
      <c r="C1122" s="1">
        <v>93.866299999999995</v>
      </c>
      <c r="D1122" s="1">
        <v>14776.0744</v>
      </c>
      <c r="E1122" s="1">
        <v>8.5212000000000003</v>
      </c>
      <c r="F1122" s="1">
        <v>180.78710000000001</v>
      </c>
      <c r="G1122" s="1">
        <v>693.43340000000001</v>
      </c>
    </row>
    <row r="1123" spans="1:7" x14ac:dyDescent="0.3">
      <c r="A1123">
        <v>1121</v>
      </c>
      <c r="B1123" s="1">
        <v>93.950100000000006</v>
      </c>
      <c r="C1123" s="1">
        <v>93.950100000000006</v>
      </c>
      <c r="D1123" s="1">
        <v>14753.7322</v>
      </c>
      <c r="E1123" s="1">
        <v>5.0053000000000001</v>
      </c>
      <c r="F1123" s="1">
        <v>171.09610000000001</v>
      </c>
      <c r="G1123" s="1">
        <v>1005.4698</v>
      </c>
    </row>
    <row r="1124" spans="1:7" x14ac:dyDescent="0.3">
      <c r="A1124">
        <v>1122</v>
      </c>
      <c r="B1124" s="1">
        <v>94.034000000000006</v>
      </c>
      <c r="C1124" s="1">
        <v>94.034000000000006</v>
      </c>
      <c r="D1124" s="1">
        <v>14791.3053</v>
      </c>
      <c r="E1124" s="1">
        <v>5.6405000000000003</v>
      </c>
      <c r="F1124" s="1">
        <v>182.63419999999999</v>
      </c>
      <c r="G1124" s="1">
        <v>868.07629999999995</v>
      </c>
    </row>
    <row r="1125" spans="1:7" x14ac:dyDescent="0.3">
      <c r="A1125">
        <v>1123</v>
      </c>
      <c r="B1125" s="1">
        <v>94.117800000000003</v>
      </c>
      <c r="C1125" s="1">
        <v>94.117800000000003</v>
      </c>
      <c r="D1125" s="1">
        <v>14787.317300000001</v>
      </c>
      <c r="E1125" s="1">
        <v>5.42</v>
      </c>
      <c r="F1125" s="1">
        <v>191.23480000000001</v>
      </c>
      <c r="G1125" s="1">
        <v>666.3116</v>
      </c>
    </row>
    <row r="1126" spans="1:7" x14ac:dyDescent="0.3">
      <c r="A1126">
        <v>1124</v>
      </c>
      <c r="B1126" s="1">
        <v>94.201700000000002</v>
      </c>
      <c r="C1126" s="1">
        <v>94.201700000000002</v>
      </c>
      <c r="D1126" s="1">
        <v>14744.8979</v>
      </c>
      <c r="E1126" s="1">
        <v>5.3558000000000003</v>
      </c>
      <c r="F1126" s="1">
        <v>176.1258</v>
      </c>
      <c r="G1126" s="1">
        <v>535.11559999999997</v>
      </c>
    </row>
    <row r="1127" spans="1:7" x14ac:dyDescent="0.3">
      <c r="A1127">
        <v>1125</v>
      </c>
      <c r="B1127" s="1">
        <v>94.285499999999999</v>
      </c>
      <c r="C1127" s="1">
        <v>94.285499999999999</v>
      </c>
      <c r="D1127" s="1">
        <v>14749.5352</v>
      </c>
      <c r="E1127" s="1">
        <v>5.7693000000000003</v>
      </c>
      <c r="F1127" s="1">
        <v>200.03989999999999</v>
      </c>
      <c r="G1127" s="1">
        <v>711.13990000000001</v>
      </c>
    </row>
    <row r="1128" spans="1:7" x14ac:dyDescent="0.3">
      <c r="A1128">
        <v>1126</v>
      </c>
      <c r="B1128" s="1">
        <v>94.369399999999999</v>
      </c>
      <c r="C1128" s="1">
        <v>94.369399999999999</v>
      </c>
      <c r="D1128" s="1">
        <v>14780.3397</v>
      </c>
      <c r="E1128" s="1">
        <v>5.4371</v>
      </c>
      <c r="F1128" s="1">
        <v>181.78559999999999</v>
      </c>
      <c r="G1128" s="1">
        <v>944.37909999999999</v>
      </c>
    </row>
    <row r="1129" spans="1:7" x14ac:dyDescent="0.3">
      <c r="A1129">
        <v>1127</v>
      </c>
      <c r="B1129" s="1">
        <v>94.453199999999995</v>
      </c>
      <c r="C1129" s="1">
        <v>94.453199999999995</v>
      </c>
      <c r="D1129" s="1">
        <v>14776.302799999999</v>
      </c>
      <c r="E1129" s="1">
        <v>5.3333000000000004</v>
      </c>
      <c r="F1129" s="1">
        <v>174.83959999999999</v>
      </c>
      <c r="G1129" s="1">
        <v>884.21360000000004</v>
      </c>
    </row>
    <row r="1130" spans="1:7" x14ac:dyDescent="0.3">
      <c r="A1130">
        <v>1128</v>
      </c>
      <c r="B1130" s="1">
        <v>94.537000000000006</v>
      </c>
      <c r="C1130" s="1">
        <v>94.537000000000006</v>
      </c>
      <c r="D1130" s="1">
        <v>14770.402599999999</v>
      </c>
      <c r="E1130" s="1">
        <v>5.1939000000000002</v>
      </c>
      <c r="F1130" s="1">
        <v>156.24090000000001</v>
      </c>
      <c r="G1130" s="1">
        <v>869.00840000000005</v>
      </c>
    </row>
    <row r="1131" spans="1:7" x14ac:dyDescent="0.3">
      <c r="A1131">
        <v>1129</v>
      </c>
      <c r="B1131" s="1">
        <v>94.620900000000006</v>
      </c>
      <c r="C1131" s="1">
        <v>94.620900000000006</v>
      </c>
      <c r="D1131" s="1">
        <v>14777.3027</v>
      </c>
      <c r="E1131" s="1">
        <v>5.1833</v>
      </c>
      <c r="F1131" s="1">
        <v>151.68690000000001</v>
      </c>
      <c r="G1131" s="1">
        <v>1014.5064</v>
      </c>
    </row>
    <row r="1132" spans="1:7" x14ac:dyDescent="0.3">
      <c r="A1132">
        <v>1130</v>
      </c>
      <c r="B1132" s="1">
        <v>94.704700000000003</v>
      </c>
      <c r="C1132" s="1">
        <v>94.704700000000003</v>
      </c>
      <c r="D1132" s="1">
        <v>14788.233399999999</v>
      </c>
      <c r="E1132" s="1">
        <v>4.4810999999999996</v>
      </c>
      <c r="F1132" s="1">
        <v>147.30539999999999</v>
      </c>
      <c r="G1132" s="1">
        <v>852.12860000000001</v>
      </c>
    </row>
    <row r="1133" spans="1:7" x14ac:dyDescent="0.3">
      <c r="A1133">
        <v>1131</v>
      </c>
      <c r="B1133" s="1">
        <v>94.788600000000002</v>
      </c>
      <c r="C1133" s="1">
        <v>94.788600000000002</v>
      </c>
      <c r="D1133" s="1">
        <v>14745.423000000001</v>
      </c>
      <c r="E1133" s="1">
        <v>4.0321999999999996</v>
      </c>
      <c r="F1133" s="1">
        <v>185.27189999999999</v>
      </c>
      <c r="G1133" s="1">
        <v>1056.6342999999999</v>
      </c>
    </row>
    <row r="1134" spans="1:7" x14ac:dyDescent="0.3">
      <c r="A1134">
        <v>1132</v>
      </c>
      <c r="B1134" s="1">
        <v>94.872399999999999</v>
      </c>
      <c r="C1134" s="1">
        <v>94.872399999999999</v>
      </c>
      <c r="D1134" s="1">
        <v>14773.1075</v>
      </c>
      <c r="E1134" s="1">
        <v>5.2793999999999999</v>
      </c>
      <c r="F1134" s="1">
        <v>190.25559999999999</v>
      </c>
      <c r="G1134" s="1">
        <v>725.82360000000006</v>
      </c>
    </row>
    <row r="1135" spans="1:7" x14ac:dyDescent="0.3">
      <c r="A1135">
        <v>1133</v>
      </c>
      <c r="B1135" s="1">
        <v>94.956299999999999</v>
      </c>
      <c r="C1135" s="1">
        <v>94.956299999999999</v>
      </c>
      <c r="D1135" s="1">
        <v>14769.965200000001</v>
      </c>
      <c r="E1135" s="1">
        <v>5.7962999999999996</v>
      </c>
      <c r="F1135" s="1">
        <v>191.61879999999999</v>
      </c>
      <c r="G1135" s="1">
        <v>721.76160000000004</v>
      </c>
    </row>
    <row r="1136" spans="1:7" x14ac:dyDescent="0.3">
      <c r="A1136">
        <v>1134</v>
      </c>
      <c r="B1136" s="1">
        <v>95.040099999999995</v>
      </c>
      <c r="C1136" s="1">
        <v>95.040099999999995</v>
      </c>
      <c r="D1136" s="1">
        <v>14760.4061</v>
      </c>
      <c r="E1136" s="1">
        <v>4.5971000000000002</v>
      </c>
      <c r="F1136" s="1">
        <v>178.11070000000001</v>
      </c>
      <c r="G1136" s="1">
        <v>615.62120000000004</v>
      </c>
    </row>
    <row r="1137" spans="1:7" x14ac:dyDescent="0.3">
      <c r="A1137">
        <v>1135</v>
      </c>
      <c r="B1137" s="1">
        <v>95.123999999999995</v>
      </c>
      <c r="C1137" s="1">
        <v>95.123999999999995</v>
      </c>
      <c r="D1137" s="1">
        <v>14778.447099999999</v>
      </c>
      <c r="E1137" s="1">
        <v>5.2266000000000004</v>
      </c>
      <c r="F1137" s="1">
        <v>165.44059999999999</v>
      </c>
      <c r="G1137" s="1">
        <v>888.74180000000001</v>
      </c>
    </row>
    <row r="1138" spans="1:7" x14ac:dyDescent="0.3">
      <c r="A1138">
        <v>1136</v>
      </c>
      <c r="B1138" s="1">
        <v>95.207800000000006</v>
      </c>
      <c r="C1138" s="1">
        <v>95.207800000000006</v>
      </c>
      <c r="D1138" s="1">
        <v>14746.617099999999</v>
      </c>
      <c r="E1138" s="1">
        <v>4.6150000000000002</v>
      </c>
      <c r="F1138" s="1">
        <v>154.38990000000001</v>
      </c>
      <c r="G1138" s="1">
        <v>961.91099999999994</v>
      </c>
    </row>
    <row r="1139" spans="1:7" x14ac:dyDescent="0.3">
      <c r="A1139">
        <v>1137</v>
      </c>
      <c r="B1139" s="1">
        <v>95.291700000000006</v>
      </c>
      <c r="C1139" s="1">
        <v>95.291700000000006</v>
      </c>
      <c r="D1139" s="1">
        <v>14769.7456</v>
      </c>
      <c r="E1139" s="1">
        <v>4.1768999999999998</v>
      </c>
      <c r="F1139" s="1">
        <v>165.36429999999999</v>
      </c>
      <c r="G1139" s="1">
        <v>866.8818</v>
      </c>
    </row>
    <row r="1140" spans="1:7" x14ac:dyDescent="0.3">
      <c r="A1140">
        <v>1138</v>
      </c>
      <c r="B1140" s="1">
        <v>95.375500000000002</v>
      </c>
      <c r="C1140" s="1">
        <v>95.375500000000002</v>
      </c>
      <c r="D1140" s="1">
        <v>15194.3914</v>
      </c>
      <c r="E1140" s="1">
        <v>7.8994999999999997</v>
      </c>
      <c r="F1140" s="1">
        <v>302.3304</v>
      </c>
      <c r="G1140" s="1">
        <v>479.05959999999999</v>
      </c>
    </row>
    <row r="1141" spans="1:7" x14ac:dyDescent="0.3">
      <c r="A1141">
        <v>1139</v>
      </c>
      <c r="B1141" s="1">
        <v>95.459400000000002</v>
      </c>
      <c r="C1141" s="1">
        <v>95.459400000000002</v>
      </c>
      <c r="D1141" s="1">
        <v>15785.317300000001</v>
      </c>
      <c r="E1141" s="1">
        <v>7.2798999999999996</v>
      </c>
      <c r="F1141" s="1">
        <v>290.72789999999998</v>
      </c>
      <c r="G1141" s="1">
        <v>819.14760000000001</v>
      </c>
    </row>
    <row r="1142" spans="1:7" x14ac:dyDescent="0.3">
      <c r="A1142">
        <v>1140</v>
      </c>
      <c r="B1142" s="1">
        <v>95.543199999999999</v>
      </c>
      <c r="C1142" s="1">
        <v>95.543199999999999</v>
      </c>
      <c r="D1142" s="1">
        <v>16234.9293</v>
      </c>
      <c r="E1142" s="1">
        <v>6.5467000000000004</v>
      </c>
      <c r="F1142" s="1">
        <v>237.94370000000001</v>
      </c>
      <c r="G1142" s="1">
        <v>519.65110000000004</v>
      </c>
    </row>
    <row r="1143" spans="1:7" x14ac:dyDescent="0.3">
      <c r="A1143">
        <v>1141</v>
      </c>
      <c r="B1143" s="1">
        <v>95.627099999999999</v>
      </c>
      <c r="C1143" s="1">
        <v>95.627099999999999</v>
      </c>
      <c r="D1143" s="1">
        <v>16468.718700000001</v>
      </c>
      <c r="E1143" s="1">
        <v>5.5862999999999996</v>
      </c>
      <c r="F1143" s="1">
        <v>207.84389999999999</v>
      </c>
      <c r="G1143" s="1">
        <v>618.70650000000001</v>
      </c>
    </row>
    <row r="1144" spans="1:7" x14ac:dyDescent="0.3">
      <c r="A1144">
        <v>1142</v>
      </c>
      <c r="B1144" s="1">
        <v>95.710899999999995</v>
      </c>
      <c r="C1144" s="1">
        <v>95.710899999999995</v>
      </c>
      <c r="D1144" s="1">
        <v>16537.235499999999</v>
      </c>
      <c r="E1144" s="1">
        <v>4.3258000000000001</v>
      </c>
      <c r="F1144" s="1">
        <v>158.548</v>
      </c>
      <c r="G1144" s="1">
        <v>801.5575</v>
      </c>
    </row>
    <row r="1145" spans="1:7" x14ac:dyDescent="0.3">
      <c r="A1145">
        <v>1143</v>
      </c>
      <c r="B1145" s="1">
        <v>95.794700000000006</v>
      </c>
      <c r="C1145" s="1">
        <v>95.794700000000006</v>
      </c>
      <c r="D1145" s="1">
        <v>16593.233499999998</v>
      </c>
      <c r="E1145" s="1">
        <v>5.5483000000000002</v>
      </c>
      <c r="F1145" s="1">
        <v>174.119</v>
      </c>
      <c r="G1145" s="1">
        <v>669.27779999999996</v>
      </c>
    </row>
    <row r="1146" spans="1:7" x14ac:dyDescent="0.3">
      <c r="A1146">
        <v>1144</v>
      </c>
      <c r="B1146" s="1">
        <v>95.878600000000006</v>
      </c>
      <c r="C1146" s="1">
        <v>95.878600000000006</v>
      </c>
      <c r="D1146" s="1">
        <v>16581.581900000001</v>
      </c>
      <c r="E1146" s="1">
        <v>6.4496000000000002</v>
      </c>
      <c r="F1146" s="1">
        <v>169.81440000000001</v>
      </c>
      <c r="G1146" s="1">
        <v>600.27300000000002</v>
      </c>
    </row>
    <row r="1147" spans="1:7" x14ac:dyDescent="0.3">
      <c r="A1147">
        <v>1145</v>
      </c>
      <c r="B1147" s="1">
        <v>95.962400000000002</v>
      </c>
      <c r="C1147" s="1">
        <v>95.962400000000002</v>
      </c>
      <c r="D1147" s="1">
        <v>16611.078399999999</v>
      </c>
      <c r="E1147" s="1">
        <v>5.2085999999999997</v>
      </c>
      <c r="F1147" s="1">
        <v>162.6215</v>
      </c>
      <c r="G1147" s="1">
        <v>761.70590000000004</v>
      </c>
    </row>
    <row r="1148" spans="1:7" x14ac:dyDescent="0.3">
      <c r="A1148">
        <v>1146</v>
      </c>
      <c r="B1148" s="1">
        <v>96.046300000000002</v>
      </c>
      <c r="C1148" s="1">
        <v>96.046300000000002</v>
      </c>
      <c r="D1148" s="1">
        <v>16562.6999</v>
      </c>
      <c r="E1148" s="1">
        <v>4.5728999999999997</v>
      </c>
      <c r="F1148" s="1">
        <v>140.70140000000001</v>
      </c>
      <c r="G1148" s="1">
        <v>896.37279999999998</v>
      </c>
    </row>
    <row r="1149" spans="1:7" x14ac:dyDescent="0.3">
      <c r="A1149">
        <v>1147</v>
      </c>
      <c r="B1149" s="1">
        <v>96.130099999999999</v>
      </c>
      <c r="C1149" s="1">
        <v>96.130099999999999</v>
      </c>
      <c r="D1149" s="1">
        <v>16574.220300000001</v>
      </c>
      <c r="E1149" s="1">
        <v>7.7526999999999999</v>
      </c>
      <c r="F1149" s="1">
        <v>185.84710000000001</v>
      </c>
      <c r="G1149" s="1">
        <v>466.9563</v>
      </c>
    </row>
    <row r="1150" spans="1:7" x14ac:dyDescent="0.3">
      <c r="A1150">
        <v>1148</v>
      </c>
      <c r="B1150" s="1">
        <v>96.213999999999999</v>
      </c>
      <c r="C1150" s="1">
        <v>96.213999999999999</v>
      </c>
      <c r="D1150" s="1">
        <v>16543.665499999999</v>
      </c>
      <c r="E1150" s="1">
        <v>7.8657000000000004</v>
      </c>
      <c r="F1150" s="1">
        <v>190.4828</v>
      </c>
      <c r="G1150" s="1">
        <v>612.66780000000006</v>
      </c>
    </row>
    <row r="1151" spans="1:7" x14ac:dyDescent="0.3">
      <c r="A1151">
        <v>1149</v>
      </c>
      <c r="B1151" s="1">
        <v>96.297799999999995</v>
      </c>
      <c r="C1151" s="1">
        <v>96.297799999999995</v>
      </c>
      <c r="D1151" s="1">
        <v>16554.281500000001</v>
      </c>
      <c r="E1151" s="1">
        <v>8.3142999999999994</v>
      </c>
      <c r="F1151" s="1">
        <v>172.32060000000001</v>
      </c>
      <c r="G1151" s="1">
        <v>752.67489999999998</v>
      </c>
    </row>
    <row r="1152" spans="1:7" x14ac:dyDescent="0.3">
      <c r="A1152">
        <v>1150</v>
      </c>
      <c r="B1152" s="1">
        <v>96.381699999999995</v>
      </c>
      <c r="C1152" s="1">
        <v>96.381699999999995</v>
      </c>
      <c r="D1152" s="1">
        <v>16564.5108</v>
      </c>
      <c r="E1152" s="1">
        <v>5.7363</v>
      </c>
      <c r="F1152" s="1">
        <v>159.23150000000001</v>
      </c>
      <c r="G1152" s="1">
        <v>770.62869999999998</v>
      </c>
    </row>
    <row r="1153" spans="1:7" x14ac:dyDescent="0.3">
      <c r="A1153">
        <v>1151</v>
      </c>
      <c r="B1153" s="1">
        <v>96.465500000000006</v>
      </c>
      <c r="C1153" s="1">
        <v>96.465500000000006</v>
      </c>
      <c r="D1153" s="1">
        <v>16537.694</v>
      </c>
      <c r="E1153" s="1">
        <v>4.1532999999999998</v>
      </c>
      <c r="F1153" s="1">
        <v>167.4554</v>
      </c>
      <c r="G1153" s="1">
        <v>930.9701</v>
      </c>
    </row>
    <row r="1154" spans="1:7" x14ac:dyDescent="0.3">
      <c r="A1154">
        <v>1152</v>
      </c>
      <c r="B1154" s="1">
        <v>96.549400000000006</v>
      </c>
      <c r="C1154" s="1">
        <v>96.549400000000006</v>
      </c>
      <c r="D1154" s="1">
        <v>16536.483100000001</v>
      </c>
      <c r="E1154" s="1">
        <v>4.6081000000000003</v>
      </c>
      <c r="F1154" s="1">
        <v>167.4563</v>
      </c>
      <c r="G1154" s="1">
        <v>792.81100000000004</v>
      </c>
    </row>
    <row r="1155" spans="1:7" x14ac:dyDescent="0.3">
      <c r="A1155">
        <v>1153</v>
      </c>
      <c r="B1155" s="1">
        <v>96.633200000000002</v>
      </c>
      <c r="C1155" s="1">
        <v>96.633200000000002</v>
      </c>
      <c r="D1155" s="1">
        <v>16545.709699999999</v>
      </c>
      <c r="E1155" s="1">
        <v>4.7889999999999997</v>
      </c>
      <c r="F1155" s="1">
        <v>166.61359999999999</v>
      </c>
      <c r="G1155" s="1">
        <v>1045.8729000000001</v>
      </c>
    </row>
    <row r="1156" spans="1:7" x14ac:dyDescent="0.3">
      <c r="A1156">
        <v>1154</v>
      </c>
      <c r="B1156" s="1">
        <v>96.717100000000002</v>
      </c>
      <c r="C1156" s="1">
        <v>96.717100000000002</v>
      </c>
      <c r="D1156" s="1">
        <v>16564.0458</v>
      </c>
      <c r="E1156" s="1">
        <v>6.1224999999999996</v>
      </c>
      <c r="F1156" s="1">
        <v>182.57130000000001</v>
      </c>
      <c r="G1156" s="1">
        <v>464.42689999999999</v>
      </c>
    </row>
    <row r="1157" spans="1:7" x14ac:dyDescent="0.3">
      <c r="A1157">
        <v>1155</v>
      </c>
      <c r="B1157" s="1">
        <v>96.800899999999999</v>
      </c>
      <c r="C1157" s="1">
        <v>96.800899999999999</v>
      </c>
      <c r="D1157" s="1">
        <v>16543.274000000001</v>
      </c>
      <c r="E1157" s="1">
        <v>5.7478999999999996</v>
      </c>
      <c r="F1157" s="1">
        <v>185.36320000000001</v>
      </c>
      <c r="G1157" s="1">
        <v>706.12750000000005</v>
      </c>
    </row>
    <row r="1158" spans="1:7" x14ac:dyDescent="0.3">
      <c r="A1158">
        <v>1156</v>
      </c>
      <c r="B1158" s="1">
        <v>96.884799999999998</v>
      </c>
      <c r="C1158" s="1">
        <v>96.884799999999998</v>
      </c>
      <c r="D1158" s="1">
        <v>16569.055799999998</v>
      </c>
      <c r="E1158" s="1">
        <v>5.2628000000000004</v>
      </c>
      <c r="F1158" s="1">
        <v>176.5069</v>
      </c>
      <c r="G1158" s="1">
        <v>711.40819999999997</v>
      </c>
    </row>
    <row r="1159" spans="1:7" x14ac:dyDescent="0.3">
      <c r="A1159">
        <v>1157</v>
      </c>
      <c r="B1159" s="1">
        <v>96.968599999999995</v>
      </c>
      <c r="C1159" s="1">
        <v>96.968599999999995</v>
      </c>
      <c r="D1159" s="1">
        <v>16515.3642</v>
      </c>
      <c r="E1159" s="1">
        <v>5.5122999999999998</v>
      </c>
      <c r="F1159" s="1">
        <v>170.02350000000001</v>
      </c>
      <c r="G1159" s="1">
        <v>831.52729999999997</v>
      </c>
    </row>
    <row r="1160" spans="1:7" x14ac:dyDescent="0.3">
      <c r="A1160">
        <v>1158</v>
      </c>
      <c r="B1160" s="1">
        <v>97.052400000000006</v>
      </c>
      <c r="C1160" s="1">
        <v>97.052400000000006</v>
      </c>
      <c r="D1160" s="1">
        <v>16547.8256</v>
      </c>
      <c r="E1160" s="1">
        <v>4.7308000000000003</v>
      </c>
      <c r="F1160" s="1">
        <v>175.07230000000001</v>
      </c>
      <c r="G1160" s="1">
        <v>847.02880000000005</v>
      </c>
    </row>
    <row r="1161" spans="1:7" x14ac:dyDescent="0.3">
      <c r="A1161">
        <v>1159</v>
      </c>
      <c r="B1161" s="1">
        <v>97.136300000000006</v>
      </c>
      <c r="C1161" s="1">
        <v>97.136300000000006</v>
      </c>
      <c r="D1161" s="1">
        <v>16500.324100000002</v>
      </c>
      <c r="E1161" s="1">
        <v>5.9736000000000002</v>
      </c>
      <c r="F1161" s="1">
        <v>164.774</v>
      </c>
      <c r="G1161" s="1">
        <v>936.29750000000001</v>
      </c>
    </row>
    <row r="1162" spans="1:7" x14ac:dyDescent="0.3">
      <c r="A1162">
        <v>1160</v>
      </c>
      <c r="B1162" s="1">
        <v>97.220100000000002</v>
      </c>
      <c r="C1162" s="1">
        <v>97.220100000000002</v>
      </c>
      <c r="D1162" s="1">
        <v>16529.960999999999</v>
      </c>
      <c r="E1162" s="1">
        <v>6.1478000000000002</v>
      </c>
      <c r="F1162" s="1">
        <v>169.20269999999999</v>
      </c>
      <c r="G1162" s="1">
        <v>635.40980000000002</v>
      </c>
    </row>
    <row r="1163" spans="1:7" x14ac:dyDescent="0.3">
      <c r="A1163">
        <v>1161</v>
      </c>
      <c r="B1163" s="1">
        <v>97.304000000000002</v>
      </c>
      <c r="C1163" s="1">
        <v>97.304000000000002</v>
      </c>
      <c r="D1163" s="1">
        <v>16543.028300000002</v>
      </c>
      <c r="E1163" s="1">
        <v>5.5594999999999999</v>
      </c>
      <c r="F1163" s="1">
        <v>167.2133</v>
      </c>
      <c r="G1163" s="1">
        <v>882.70529999999997</v>
      </c>
    </row>
    <row r="1164" spans="1:7" x14ac:dyDescent="0.3">
      <c r="A1164">
        <v>1162</v>
      </c>
      <c r="B1164" s="1">
        <v>97.387799999999999</v>
      </c>
      <c r="C1164" s="1">
        <v>97.387799999999999</v>
      </c>
      <c r="D1164" s="1">
        <v>16491.425200000001</v>
      </c>
      <c r="E1164" s="1">
        <v>5.0827999999999998</v>
      </c>
      <c r="F1164" s="1">
        <v>175.45529999999999</v>
      </c>
      <c r="G1164" s="1">
        <v>692.01700000000005</v>
      </c>
    </row>
    <row r="1165" spans="1:7" x14ac:dyDescent="0.3">
      <c r="A1165">
        <v>1163</v>
      </c>
      <c r="B1165" s="1">
        <v>97.471699999999998</v>
      </c>
      <c r="C1165" s="1">
        <v>97.471699999999998</v>
      </c>
      <c r="D1165" s="1">
        <v>16510.5075</v>
      </c>
      <c r="E1165" s="1">
        <v>4.2351000000000001</v>
      </c>
      <c r="F1165" s="1">
        <v>157.30719999999999</v>
      </c>
      <c r="G1165" s="1">
        <v>859.71640000000002</v>
      </c>
    </row>
    <row r="1166" spans="1:7" x14ac:dyDescent="0.3">
      <c r="A1166">
        <v>1164</v>
      </c>
      <c r="B1166" s="1">
        <v>97.555499999999995</v>
      </c>
      <c r="C1166" s="1">
        <v>97.555499999999995</v>
      </c>
      <c r="D1166" s="1">
        <v>16581.023700000002</v>
      </c>
      <c r="E1166" s="1">
        <v>7.0071000000000003</v>
      </c>
      <c r="F1166" s="1">
        <v>190.4657</v>
      </c>
      <c r="G1166" s="1">
        <v>512.9846</v>
      </c>
    </row>
    <row r="1167" spans="1:7" x14ac:dyDescent="0.3">
      <c r="A1167">
        <v>1165</v>
      </c>
      <c r="B1167" s="1">
        <v>97.639399999999995</v>
      </c>
      <c r="C1167" s="1">
        <v>97.639399999999995</v>
      </c>
      <c r="D1167" s="1">
        <v>16539.530699999999</v>
      </c>
      <c r="E1167" s="1">
        <v>4.8140000000000001</v>
      </c>
      <c r="F1167" s="1">
        <v>158.50960000000001</v>
      </c>
      <c r="G1167" s="1">
        <v>1108.6228000000001</v>
      </c>
    </row>
    <row r="1168" spans="1:7" x14ac:dyDescent="0.3">
      <c r="A1168">
        <v>1166</v>
      </c>
      <c r="B1168" s="1">
        <v>97.723200000000006</v>
      </c>
      <c r="C1168" s="1">
        <v>97.723200000000006</v>
      </c>
      <c r="D1168" s="1">
        <v>16552.3043</v>
      </c>
      <c r="E1168" s="1">
        <v>5.4341999999999997</v>
      </c>
      <c r="F1168" s="1">
        <v>175.3432</v>
      </c>
      <c r="G1168" s="1">
        <v>663.36189999999999</v>
      </c>
    </row>
    <row r="1169" spans="1:7" x14ac:dyDescent="0.3">
      <c r="A1169">
        <v>1167</v>
      </c>
      <c r="B1169" s="1">
        <v>97.807100000000005</v>
      </c>
      <c r="C1169" s="1">
        <v>97.807100000000005</v>
      </c>
      <c r="D1169" s="1">
        <v>16509.583900000001</v>
      </c>
      <c r="E1169" s="1">
        <v>5.7693000000000003</v>
      </c>
      <c r="F1169" s="1">
        <v>184.3964</v>
      </c>
      <c r="G1169" s="1">
        <v>511.17520000000002</v>
      </c>
    </row>
    <row r="1170" spans="1:7" x14ac:dyDescent="0.3">
      <c r="A1170">
        <v>1168</v>
      </c>
      <c r="B1170" s="1">
        <v>97.890900000000002</v>
      </c>
      <c r="C1170" s="1">
        <v>97.890900000000002</v>
      </c>
      <c r="D1170" s="1">
        <v>16544.9018</v>
      </c>
      <c r="E1170" s="1">
        <v>4.2904</v>
      </c>
      <c r="F1170" s="1">
        <v>162.05439999999999</v>
      </c>
      <c r="G1170" s="1">
        <v>1202.6080999999999</v>
      </c>
    </row>
    <row r="1171" spans="1:7" x14ac:dyDescent="0.3">
      <c r="A1171">
        <v>1169</v>
      </c>
      <c r="B1171" s="1">
        <v>97.974800000000002</v>
      </c>
      <c r="C1171" s="1">
        <v>97.974800000000002</v>
      </c>
      <c r="D1171" s="1">
        <v>16520.444599999999</v>
      </c>
      <c r="E1171" s="1">
        <v>4.5067000000000004</v>
      </c>
      <c r="F1171" s="1">
        <v>165.09889999999999</v>
      </c>
      <c r="G1171" s="1">
        <v>732.67830000000004</v>
      </c>
    </row>
    <row r="1172" spans="1:7" x14ac:dyDescent="0.3">
      <c r="A1172">
        <v>1170</v>
      </c>
      <c r="B1172" s="1">
        <v>98.058599999999998</v>
      </c>
      <c r="C1172" s="1">
        <v>98.058599999999998</v>
      </c>
      <c r="D1172" s="1">
        <v>16536.788199999999</v>
      </c>
      <c r="E1172" s="1">
        <v>5.1300999999999997</v>
      </c>
      <c r="F1172" s="1">
        <v>178.1114</v>
      </c>
      <c r="G1172" s="1">
        <v>668.55650000000003</v>
      </c>
    </row>
    <row r="1173" spans="1:7" x14ac:dyDescent="0.3">
      <c r="A1173">
        <v>1171</v>
      </c>
      <c r="B1173" s="1">
        <v>98.142499999999998</v>
      </c>
      <c r="C1173" s="1">
        <v>98.142499999999998</v>
      </c>
      <c r="D1173" s="1">
        <v>16525.910199999998</v>
      </c>
      <c r="E1173" s="1">
        <v>4.5468000000000002</v>
      </c>
      <c r="F1173" s="1">
        <v>159.79939999999999</v>
      </c>
      <c r="G1173" s="1">
        <v>840.94100000000003</v>
      </c>
    </row>
    <row r="1174" spans="1:7" x14ac:dyDescent="0.3">
      <c r="A1174">
        <v>1172</v>
      </c>
      <c r="B1174" s="1">
        <v>98.226299999999995</v>
      </c>
      <c r="C1174" s="1">
        <v>98.226299999999995</v>
      </c>
      <c r="D1174" s="1">
        <v>16529.774000000001</v>
      </c>
      <c r="E1174" s="1">
        <v>4.2888999999999999</v>
      </c>
      <c r="F1174" s="1">
        <v>158.44560000000001</v>
      </c>
      <c r="G1174" s="1">
        <v>989.1277</v>
      </c>
    </row>
    <row r="1175" spans="1:7" x14ac:dyDescent="0.3">
      <c r="A1175">
        <v>1173</v>
      </c>
      <c r="B1175" s="1">
        <v>98.310100000000006</v>
      </c>
      <c r="C1175" s="1">
        <v>98.310100000000006</v>
      </c>
      <c r="D1175" s="1">
        <v>16579.397000000001</v>
      </c>
      <c r="E1175" s="1">
        <v>4.1223999999999998</v>
      </c>
      <c r="F1175" s="1">
        <v>169.12540000000001</v>
      </c>
      <c r="G1175" s="1">
        <v>732.67700000000002</v>
      </c>
    </row>
    <row r="1176" spans="1:7" x14ac:dyDescent="0.3">
      <c r="A1176">
        <v>1174</v>
      </c>
      <c r="B1176" s="1">
        <v>98.394000000000005</v>
      </c>
      <c r="C1176" s="1">
        <v>98.394000000000005</v>
      </c>
      <c r="D1176" s="1">
        <v>16563.452000000001</v>
      </c>
      <c r="E1176" s="1">
        <v>5.7956000000000003</v>
      </c>
      <c r="F1176" s="1">
        <v>183.19399999999999</v>
      </c>
      <c r="G1176" s="1">
        <v>546.27610000000004</v>
      </c>
    </row>
    <row r="1177" spans="1:7" x14ac:dyDescent="0.3">
      <c r="A1177">
        <v>1175</v>
      </c>
      <c r="B1177" s="1">
        <v>98.477800000000002</v>
      </c>
      <c r="C1177" s="1">
        <v>98.477800000000002</v>
      </c>
      <c r="D1177" s="1">
        <v>16543.303</v>
      </c>
      <c r="E1177" s="1">
        <v>5.9093999999999998</v>
      </c>
      <c r="F1177" s="1">
        <v>174.1396</v>
      </c>
      <c r="G1177" s="1">
        <v>863.91719999999998</v>
      </c>
    </row>
    <row r="1178" spans="1:7" x14ac:dyDescent="0.3">
      <c r="A1178">
        <v>1176</v>
      </c>
      <c r="B1178" s="1">
        <v>98.561700000000002</v>
      </c>
      <c r="C1178" s="1">
        <v>98.561700000000002</v>
      </c>
      <c r="D1178" s="1">
        <v>16562.481400000001</v>
      </c>
      <c r="E1178" s="1">
        <v>4.5144000000000002</v>
      </c>
      <c r="F1178" s="1">
        <v>138.55590000000001</v>
      </c>
      <c r="G1178" s="1">
        <v>1050.9698000000001</v>
      </c>
    </row>
    <row r="1179" spans="1:7" x14ac:dyDescent="0.3">
      <c r="A1179">
        <v>1177</v>
      </c>
      <c r="B1179" s="1">
        <v>98.645499999999998</v>
      </c>
      <c r="C1179" s="1">
        <v>98.645499999999998</v>
      </c>
      <c r="D1179" s="1">
        <v>16541.080900000001</v>
      </c>
      <c r="E1179" s="1">
        <v>4.5056000000000003</v>
      </c>
      <c r="F1179" s="1">
        <v>164.22130000000001</v>
      </c>
      <c r="G1179" s="1">
        <v>971.68669999999997</v>
      </c>
    </row>
    <row r="1180" spans="1:7" x14ac:dyDescent="0.3">
      <c r="A1180">
        <v>1178</v>
      </c>
      <c r="B1180" s="1">
        <v>98.729399999999998</v>
      </c>
      <c r="C1180" s="1">
        <v>98.729399999999998</v>
      </c>
      <c r="D1180" s="1">
        <v>16563.123100000001</v>
      </c>
      <c r="E1180" s="1">
        <v>7.2915000000000001</v>
      </c>
      <c r="F1180" s="1">
        <v>181.61660000000001</v>
      </c>
      <c r="G1180" s="1">
        <v>690.75630000000001</v>
      </c>
    </row>
    <row r="1181" spans="1:7" x14ac:dyDescent="0.3">
      <c r="A1181">
        <v>1179</v>
      </c>
      <c r="B1181" s="1">
        <v>98.813199999999995</v>
      </c>
      <c r="C1181" s="1">
        <v>98.813199999999995</v>
      </c>
      <c r="D1181" s="1">
        <v>16533.684799999999</v>
      </c>
      <c r="E1181" s="1">
        <v>6.8240999999999996</v>
      </c>
      <c r="F1181" s="1">
        <v>176.9665</v>
      </c>
      <c r="G1181" s="1">
        <v>599.91690000000006</v>
      </c>
    </row>
    <row r="1182" spans="1:7" x14ac:dyDescent="0.3">
      <c r="A1182">
        <v>1180</v>
      </c>
      <c r="B1182" s="1">
        <v>98.897099999999995</v>
      </c>
      <c r="C1182" s="1">
        <v>98.897099999999995</v>
      </c>
      <c r="D1182" s="1">
        <v>16521.002400000001</v>
      </c>
      <c r="E1182" s="1">
        <v>4.0480999999999998</v>
      </c>
      <c r="F1182" s="1">
        <v>160.94550000000001</v>
      </c>
      <c r="G1182" s="1">
        <v>885.15110000000004</v>
      </c>
    </row>
    <row r="1183" spans="1:7" x14ac:dyDescent="0.3">
      <c r="A1183">
        <v>1181</v>
      </c>
      <c r="B1183" s="1">
        <v>98.980900000000005</v>
      </c>
      <c r="C1183" s="1">
        <v>98.980900000000005</v>
      </c>
      <c r="D1183" s="1">
        <v>16525.494500000001</v>
      </c>
      <c r="E1183" s="1">
        <v>5.6763000000000003</v>
      </c>
      <c r="F1183" s="1">
        <v>171.08590000000001</v>
      </c>
      <c r="G1183" s="1">
        <v>511.32659999999998</v>
      </c>
    </row>
    <row r="1184" spans="1:7" x14ac:dyDescent="0.3">
      <c r="A1184">
        <v>1182</v>
      </c>
      <c r="B1184" s="1">
        <v>99.064800000000005</v>
      </c>
      <c r="C1184" s="1">
        <v>99.064800000000005</v>
      </c>
      <c r="D1184" s="1">
        <v>16557.443800000001</v>
      </c>
      <c r="E1184" s="1">
        <v>4.9550000000000001</v>
      </c>
      <c r="F1184" s="1">
        <v>156.02279999999999</v>
      </c>
      <c r="G1184" s="1">
        <v>864.95159999999998</v>
      </c>
    </row>
    <row r="1185" spans="1:7" x14ac:dyDescent="0.3">
      <c r="A1185">
        <v>1183</v>
      </c>
      <c r="B1185" s="1">
        <v>99.148600000000002</v>
      </c>
      <c r="C1185" s="1">
        <v>99.148600000000002</v>
      </c>
      <c r="D1185" s="1">
        <v>16524.5075</v>
      </c>
      <c r="E1185" s="1">
        <v>5.0061</v>
      </c>
      <c r="F1185" s="1">
        <v>164.35720000000001</v>
      </c>
      <c r="G1185" s="1">
        <v>898.98450000000003</v>
      </c>
    </row>
    <row r="1186" spans="1:7" x14ac:dyDescent="0.3">
      <c r="A1186">
        <v>1184</v>
      </c>
      <c r="B1186" s="1">
        <v>99.232500000000002</v>
      </c>
      <c r="C1186" s="1">
        <v>99.232500000000002</v>
      </c>
      <c r="D1186" s="1">
        <v>16524.577700000002</v>
      </c>
      <c r="E1186" s="1">
        <v>4.5119999999999996</v>
      </c>
      <c r="F1186" s="1">
        <v>159.49160000000001</v>
      </c>
      <c r="G1186" s="1">
        <v>932.12170000000003</v>
      </c>
    </row>
    <row r="1187" spans="1:7" x14ac:dyDescent="0.3">
      <c r="A1187">
        <v>1185</v>
      </c>
      <c r="B1187" s="1">
        <v>99.316299999999998</v>
      </c>
      <c r="C1187" s="1">
        <v>99.316299999999998</v>
      </c>
      <c r="D1187" s="1">
        <v>16515.615399999999</v>
      </c>
      <c r="E1187" s="1">
        <v>4.6943999999999999</v>
      </c>
      <c r="F1187" s="1">
        <v>166.54830000000001</v>
      </c>
      <c r="G1187" s="1">
        <v>790.22260000000006</v>
      </c>
    </row>
    <row r="1188" spans="1:7" x14ac:dyDescent="0.3">
      <c r="A1188">
        <v>1186</v>
      </c>
      <c r="B1188" s="1">
        <v>99.400099999999995</v>
      </c>
      <c r="C1188" s="1">
        <v>99.400099999999995</v>
      </c>
      <c r="D1188" s="1">
        <v>16539.356599999999</v>
      </c>
      <c r="E1188" s="1">
        <v>5.8532999999999999</v>
      </c>
      <c r="F1188" s="1">
        <v>165.91720000000001</v>
      </c>
      <c r="G1188" s="1">
        <v>817.07159999999999</v>
      </c>
    </row>
    <row r="1189" spans="1:7" x14ac:dyDescent="0.3">
      <c r="A1189">
        <v>1187</v>
      </c>
      <c r="B1189" s="1">
        <v>99.483999999999995</v>
      </c>
      <c r="C1189" s="1">
        <v>99.483999999999995</v>
      </c>
      <c r="D1189" s="1">
        <v>16472.981899999999</v>
      </c>
      <c r="E1189" s="1">
        <v>4.7051999999999996</v>
      </c>
      <c r="F1189" s="1">
        <v>152.4683</v>
      </c>
      <c r="G1189" s="1">
        <v>903.2962</v>
      </c>
    </row>
    <row r="1190" spans="1:7" x14ac:dyDescent="0.3">
      <c r="A1190">
        <v>1188</v>
      </c>
      <c r="B1190" s="1">
        <v>99.567800000000005</v>
      </c>
      <c r="C1190" s="1">
        <v>99.567800000000005</v>
      </c>
      <c r="D1190" s="1">
        <v>16457.944299999999</v>
      </c>
      <c r="E1190" s="1">
        <v>4.3360000000000003</v>
      </c>
      <c r="F1190" s="1">
        <v>167.5591</v>
      </c>
      <c r="G1190" s="1">
        <v>706.95410000000004</v>
      </c>
    </row>
    <row r="1191" spans="1:7" x14ac:dyDescent="0.3">
      <c r="A1191">
        <v>1189</v>
      </c>
      <c r="B1191" s="1">
        <v>99.651700000000005</v>
      </c>
      <c r="C1191" s="1">
        <v>99.651700000000005</v>
      </c>
      <c r="D1191" s="1">
        <v>16499.655999999999</v>
      </c>
      <c r="E1191" s="1">
        <v>5.4169999999999998</v>
      </c>
      <c r="F1191" s="1">
        <v>184.43680000000001</v>
      </c>
      <c r="G1191" s="1">
        <v>690.65819999999997</v>
      </c>
    </row>
    <row r="1192" spans="1:7" x14ac:dyDescent="0.3">
      <c r="A1192">
        <v>1190</v>
      </c>
      <c r="B1192" s="1">
        <v>99.735500000000002</v>
      </c>
      <c r="C1192" s="1">
        <v>99.735500000000002</v>
      </c>
      <c r="D1192" s="1">
        <v>16498.521000000001</v>
      </c>
      <c r="E1192" s="1">
        <v>3.9998999999999998</v>
      </c>
      <c r="F1192" s="1">
        <v>140.98820000000001</v>
      </c>
      <c r="G1192" s="1">
        <v>1131.5898999999999</v>
      </c>
    </row>
    <row r="1193" spans="1:7" x14ac:dyDescent="0.3">
      <c r="A1193">
        <v>1191</v>
      </c>
      <c r="B1193" s="1">
        <v>99.819400000000002</v>
      </c>
      <c r="C1193" s="1">
        <v>99.819400000000002</v>
      </c>
      <c r="D1193" s="1">
        <v>16551.330000000002</v>
      </c>
      <c r="E1193" s="1">
        <v>5.8906999999999998</v>
      </c>
      <c r="F1193" s="1">
        <v>179.59909999999999</v>
      </c>
      <c r="G1193" s="1">
        <v>609.85659999999996</v>
      </c>
    </row>
    <row r="1194" spans="1:7" x14ac:dyDescent="0.3">
      <c r="A1194">
        <v>1192</v>
      </c>
      <c r="B1194" s="1">
        <v>99.903199999999998</v>
      </c>
      <c r="C1194" s="1">
        <v>99.903199999999998</v>
      </c>
      <c r="D1194" s="1">
        <v>16524.379000000001</v>
      </c>
      <c r="E1194" s="1">
        <v>7.2502000000000004</v>
      </c>
      <c r="F1194" s="1">
        <v>151.3819</v>
      </c>
      <c r="G1194" s="1">
        <v>911.1558</v>
      </c>
    </row>
    <row r="1195" spans="1:7" x14ac:dyDescent="0.3">
      <c r="A1195">
        <v>1193</v>
      </c>
      <c r="B1195" s="1">
        <v>99.987099999999998</v>
      </c>
      <c r="C1195" s="1">
        <v>99.987099999999998</v>
      </c>
      <c r="D1195" s="1">
        <v>16506.759900000001</v>
      </c>
      <c r="E1195" s="1">
        <v>5.1630000000000003</v>
      </c>
      <c r="F1195" s="1">
        <v>163.2242</v>
      </c>
      <c r="G1195" s="1">
        <v>773.12599999999998</v>
      </c>
    </row>
    <row r="1196" spans="1:7" x14ac:dyDescent="0.3">
      <c r="A1196">
        <v>1194</v>
      </c>
      <c r="B1196" s="1">
        <v>100.07</v>
      </c>
      <c r="C1196" s="1">
        <v>100.07</v>
      </c>
      <c r="D1196" s="1">
        <v>16511.378000000001</v>
      </c>
      <c r="E1196" s="1">
        <v>4.3860000000000001</v>
      </c>
      <c r="F1196" s="1">
        <v>155.42769999999999</v>
      </c>
      <c r="G1196" s="1">
        <v>930.01030000000003</v>
      </c>
    </row>
    <row r="1197" spans="1:7" x14ac:dyDescent="0.3">
      <c r="A1197">
        <v>1195</v>
      </c>
      <c r="B1197" s="1">
        <v>100.154</v>
      </c>
      <c r="C1197" s="1">
        <v>100.154</v>
      </c>
      <c r="D1197" s="1">
        <v>16776.181400000001</v>
      </c>
      <c r="E1197" s="1">
        <v>6.3657000000000004</v>
      </c>
      <c r="F1197" s="1">
        <v>227.00149999999999</v>
      </c>
      <c r="G1197" s="1">
        <v>481.84800000000001</v>
      </c>
    </row>
    <row r="1198" spans="1:7" x14ac:dyDescent="0.3">
      <c r="A1198">
        <v>1196</v>
      </c>
      <c r="B1198" s="1">
        <v>100.238</v>
      </c>
      <c r="C1198" s="1">
        <v>100.238</v>
      </c>
      <c r="D1198" s="1">
        <v>17358.3655</v>
      </c>
      <c r="E1198" s="1">
        <v>7.1687000000000003</v>
      </c>
      <c r="F1198" s="1">
        <v>311.9649</v>
      </c>
      <c r="G1198" s="1">
        <v>731.53290000000004</v>
      </c>
    </row>
    <row r="1199" spans="1:7" x14ac:dyDescent="0.3">
      <c r="A1199">
        <v>1197</v>
      </c>
      <c r="B1199" s="1">
        <v>100.322</v>
      </c>
      <c r="C1199" s="1">
        <v>100.322</v>
      </c>
      <c r="D1199" s="1">
        <v>17796.0088</v>
      </c>
      <c r="E1199" s="1">
        <v>6.2187999999999999</v>
      </c>
      <c r="F1199" s="1">
        <v>247.40710000000001</v>
      </c>
      <c r="G1199" s="1">
        <v>531.25360000000001</v>
      </c>
    </row>
    <row r="1200" spans="1:7" x14ac:dyDescent="0.3">
      <c r="A1200">
        <v>1198</v>
      </c>
      <c r="B1200" s="1">
        <v>100.40600000000001</v>
      </c>
      <c r="C1200" s="1">
        <v>100.40600000000001</v>
      </c>
      <c r="D1200" s="1">
        <v>18013.956099999999</v>
      </c>
      <c r="E1200" s="1">
        <v>5.2096</v>
      </c>
      <c r="F1200" s="1">
        <v>189.3099</v>
      </c>
      <c r="G1200" s="1">
        <v>712.77499999999998</v>
      </c>
    </row>
    <row r="1201" spans="1:7" x14ac:dyDescent="0.3">
      <c r="A1201">
        <v>1199</v>
      </c>
      <c r="B1201" s="1">
        <v>100.49</v>
      </c>
      <c r="C1201" s="1">
        <v>100.49</v>
      </c>
      <c r="D1201" s="1">
        <v>18113.2497</v>
      </c>
      <c r="E1201" s="1">
        <v>4.4947999999999997</v>
      </c>
      <c r="F1201" s="1">
        <v>153.6328</v>
      </c>
      <c r="G1201" s="1">
        <v>943.61040000000003</v>
      </c>
    </row>
    <row r="1202" spans="1:7" x14ac:dyDescent="0.3">
      <c r="A1202">
        <v>1200</v>
      </c>
      <c r="B1202" s="1">
        <v>100.574</v>
      </c>
      <c r="C1202" s="1">
        <v>100.574</v>
      </c>
      <c r="D1202" s="1">
        <v>18164.407299999999</v>
      </c>
      <c r="E1202" s="1">
        <v>5.1715999999999998</v>
      </c>
      <c r="F1202" s="1">
        <v>153.17789999999999</v>
      </c>
      <c r="G1202" s="1">
        <v>1009.98</v>
      </c>
    </row>
    <row r="1203" spans="1:7" x14ac:dyDescent="0.3">
      <c r="A1203">
        <v>1201</v>
      </c>
      <c r="B1203" s="1">
        <v>100.657</v>
      </c>
      <c r="C1203" s="1">
        <v>100.657</v>
      </c>
      <c r="D1203" s="1">
        <v>18128.986000000001</v>
      </c>
      <c r="E1203" s="1">
        <v>4.6999000000000004</v>
      </c>
      <c r="F1203" s="1">
        <v>146.7439</v>
      </c>
      <c r="G1203" s="1">
        <v>696.77909999999997</v>
      </c>
    </row>
    <row r="1204" spans="1:7" x14ac:dyDescent="0.3">
      <c r="A1204">
        <v>1202</v>
      </c>
      <c r="B1204" s="1">
        <v>100.741</v>
      </c>
      <c r="C1204" s="1">
        <v>100.741</v>
      </c>
      <c r="D1204" s="1">
        <v>18148.013200000001</v>
      </c>
      <c r="E1204" s="1">
        <v>4.5991999999999997</v>
      </c>
      <c r="F1204" s="1">
        <v>152.69450000000001</v>
      </c>
      <c r="G1204" s="1">
        <v>888.60630000000003</v>
      </c>
    </row>
    <row r="1205" spans="1:7" x14ac:dyDescent="0.3">
      <c r="A1205">
        <v>1203</v>
      </c>
      <c r="B1205" s="1">
        <v>100.825</v>
      </c>
      <c r="C1205" s="1">
        <v>100.825</v>
      </c>
      <c r="D1205" s="1">
        <v>18152.943200000002</v>
      </c>
      <c r="E1205" s="1">
        <v>4.4939</v>
      </c>
      <c r="F1205" s="1">
        <v>148.5307</v>
      </c>
      <c r="G1205" s="1">
        <v>736.4914</v>
      </c>
    </row>
    <row r="1206" spans="1:7" x14ac:dyDescent="0.3">
      <c r="A1206">
        <v>1204</v>
      </c>
      <c r="B1206" s="1">
        <v>100.90900000000001</v>
      </c>
      <c r="C1206" s="1">
        <v>100.90900000000001</v>
      </c>
      <c r="D1206" s="1">
        <v>18105.666399999998</v>
      </c>
      <c r="E1206" s="1">
        <v>4.6036000000000001</v>
      </c>
      <c r="F1206" s="1">
        <v>155.11840000000001</v>
      </c>
      <c r="G1206" s="1">
        <v>853.37480000000005</v>
      </c>
    </row>
    <row r="1207" spans="1:7" x14ac:dyDescent="0.3">
      <c r="A1207">
        <v>1205</v>
      </c>
      <c r="B1207" s="1">
        <v>100.99299999999999</v>
      </c>
      <c r="C1207" s="1">
        <v>100.99299999999999</v>
      </c>
      <c r="D1207" s="1">
        <v>18125.4431</v>
      </c>
      <c r="E1207" s="1">
        <v>6.9859999999999998</v>
      </c>
      <c r="F1207" s="1">
        <v>150.0197</v>
      </c>
      <c r="G1207" s="1">
        <v>791.99919999999997</v>
      </c>
    </row>
    <row r="1208" spans="1:7" x14ac:dyDescent="0.3">
      <c r="A1208">
        <v>1206</v>
      </c>
      <c r="B1208" s="1">
        <v>101.077</v>
      </c>
      <c r="C1208" s="1">
        <v>101.077</v>
      </c>
      <c r="D1208" s="1">
        <v>18123.9876</v>
      </c>
      <c r="E1208" s="1">
        <v>5.4478999999999997</v>
      </c>
      <c r="F1208" s="1">
        <v>147.7655</v>
      </c>
      <c r="G1208" s="1">
        <v>760.2133</v>
      </c>
    </row>
    <row r="1209" spans="1:7" x14ac:dyDescent="0.3">
      <c r="A1209">
        <v>1207</v>
      </c>
      <c r="B1209" s="1">
        <v>101.16</v>
      </c>
      <c r="C1209" s="1">
        <v>101.16</v>
      </c>
      <c r="D1209" s="1">
        <v>18060.703300000001</v>
      </c>
      <c r="E1209" s="1">
        <v>7.7451999999999996</v>
      </c>
      <c r="F1209" s="1">
        <v>144.94730000000001</v>
      </c>
      <c r="G1209" s="1">
        <v>700.98770000000002</v>
      </c>
    </row>
    <row r="1210" spans="1:7" x14ac:dyDescent="0.3">
      <c r="A1210">
        <v>1208</v>
      </c>
      <c r="B1210" s="1">
        <v>101.244</v>
      </c>
      <c r="C1210" s="1">
        <v>101.244</v>
      </c>
      <c r="D1210" s="1">
        <v>18130.198100000001</v>
      </c>
      <c r="E1210" s="1">
        <v>7.3042999999999996</v>
      </c>
      <c r="F1210" s="1">
        <v>140.73580000000001</v>
      </c>
      <c r="G1210" s="1">
        <v>695.53710000000001</v>
      </c>
    </row>
    <row r="1211" spans="1:7" x14ac:dyDescent="0.3">
      <c r="A1211">
        <v>1209</v>
      </c>
      <c r="B1211" s="1">
        <v>101.328</v>
      </c>
      <c r="C1211" s="1">
        <v>101.328</v>
      </c>
      <c r="D1211" s="1">
        <v>18116.093799999999</v>
      </c>
      <c r="E1211" s="1">
        <v>4.9710999999999999</v>
      </c>
      <c r="F1211" s="1">
        <v>153.46369999999999</v>
      </c>
      <c r="G1211" s="1">
        <v>873.9615</v>
      </c>
    </row>
    <row r="1212" spans="1:7" x14ac:dyDescent="0.3">
      <c r="A1212">
        <v>1210</v>
      </c>
      <c r="B1212" s="1">
        <v>101.41200000000001</v>
      </c>
      <c r="C1212" s="1">
        <v>101.41200000000001</v>
      </c>
      <c r="D1212" s="1">
        <v>18085.353899999998</v>
      </c>
      <c r="E1212" s="1">
        <v>4.7827000000000002</v>
      </c>
      <c r="F1212" s="1">
        <v>136.67019999999999</v>
      </c>
      <c r="G1212" s="1">
        <v>658.69349999999997</v>
      </c>
    </row>
    <row r="1213" spans="1:7" x14ac:dyDescent="0.3">
      <c r="A1213">
        <v>1211</v>
      </c>
      <c r="B1213" s="1">
        <v>101.496</v>
      </c>
      <c r="C1213" s="1">
        <v>101.496</v>
      </c>
      <c r="D1213" s="1">
        <v>18124.481800000001</v>
      </c>
      <c r="E1213" s="1">
        <v>4.6296999999999997</v>
      </c>
      <c r="F1213" s="1">
        <v>140.05269999999999</v>
      </c>
      <c r="G1213" s="1">
        <v>636.1223</v>
      </c>
    </row>
    <row r="1214" spans="1:7" x14ac:dyDescent="0.3">
      <c r="A1214">
        <v>1212</v>
      </c>
      <c r="B1214" s="1">
        <v>101.58</v>
      </c>
      <c r="C1214" s="1">
        <v>101.58</v>
      </c>
      <c r="D1214" s="1">
        <v>18133.404200000001</v>
      </c>
      <c r="E1214" s="1">
        <v>4.2324999999999999</v>
      </c>
      <c r="F1214" s="1">
        <v>147.8141</v>
      </c>
      <c r="G1214" s="1">
        <v>834.49429999999995</v>
      </c>
    </row>
    <row r="1215" spans="1:7" x14ac:dyDescent="0.3">
      <c r="A1215">
        <v>1213</v>
      </c>
      <c r="B1215" s="1">
        <v>101.664</v>
      </c>
      <c r="C1215" s="1">
        <v>101.664</v>
      </c>
      <c r="D1215" s="1">
        <v>18126.676200000002</v>
      </c>
      <c r="E1215" s="1">
        <v>3.8711000000000002</v>
      </c>
      <c r="F1215" s="1">
        <v>151.89750000000001</v>
      </c>
      <c r="G1215" s="1">
        <v>964.91959999999995</v>
      </c>
    </row>
    <row r="1216" spans="1:7" x14ac:dyDescent="0.3">
      <c r="A1216">
        <v>1214</v>
      </c>
      <c r="B1216" s="1">
        <v>101.747</v>
      </c>
      <c r="C1216" s="1">
        <v>101.747</v>
      </c>
      <c r="D1216" s="1">
        <v>18058.9414</v>
      </c>
      <c r="E1216" s="1">
        <v>4.8829000000000002</v>
      </c>
      <c r="F1216" s="1">
        <v>140.73589999999999</v>
      </c>
      <c r="G1216" s="1">
        <v>825.11839999999995</v>
      </c>
    </row>
    <row r="1217" spans="1:7" x14ac:dyDescent="0.3">
      <c r="A1217">
        <v>1215</v>
      </c>
      <c r="B1217" s="1">
        <v>101.831</v>
      </c>
      <c r="C1217" s="1">
        <v>101.831</v>
      </c>
      <c r="D1217" s="1">
        <v>18153.418399999999</v>
      </c>
      <c r="E1217" s="1">
        <v>5.0942999999999996</v>
      </c>
      <c r="F1217" s="1">
        <v>155.85730000000001</v>
      </c>
      <c r="G1217" s="1">
        <v>535.14020000000005</v>
      </c>
    </row>
    <row r="1218" spans="1:7" x14ac:dyDescent="0.3">
      <c r="A1218">
        <v>1216</v>
      </c>
      <c r="B1218" s="1">
        <v>101.91500000000001</v>
      </c>
      <c r="C1218" s="1">
        <v>101.91500000000001</v>
      </c>
      <c r="D1218" s="1">
        <v>18168.556400000001</v>
      </c>
      <c r="E1218" s="1">
        <v>5.1681999999999997</v>
      </c>
      <c r="F1218" s="1">
        <v>121.5654</v>
      </c>
      <c r="G1218" s="1">
        <v>936.37699999999995</v>
      </c>
    </row>
    <row r="1219" spans="1:7" x14ac:dyDescent="0.3">
      <c r="A1219">
        <v>1217</v>
      </c>
      <c r="B1219" s="1">
        <v>101.999</v>
      </c>
      <c r="C1219" s="1">
        <v>101.999</v>
      </c>
      <c r="D1219" s="1">
        <v>18141.503400000001</v>
      </c>
      <c r="E1219" s="1">
        <v>4.1073000000000004</v>
      </c>
      <c r="F1219" s="1">
        <v>144.8561</v>
      </c>
      <c r="G1219" s="1">
        <v>806.88630000000001</v>
      </c>
    </row>
    <row r="1220" spans="1:7" x14ac:dyDescent="0.3">
      <c r="A1220">
        <v>1218</v>
      </c>
      <c r="B1220" s="1">
        <v>102.083</v>
      </c>
      <c r="C1220" s="1">
        <v>102.083</v>
      </c>
      <c r="D1220" s="1">
        <v>18115.030299999999</v>
      </c>
      <c r="E1220" s="1">
        <v>5.2404999999999999</v>
      </c>
      <c r="F1220" s="1">
        <v>94.121899999999997</v>
      </c>
      <c r="G1220" s="1">
        <v>919.23479999999995</v>
      </c>
    </row>
    <row r="1221" spans="1:7" x14ac:dyDescent="0.3">
      <c r="A1221">
        <v>1219</v>
      </c>
      <c r="B1221" s="1">
        <v>102.167</v>
      </c>
      <c r="C1221" s="1">
        <v>102.167</v>
      </c>
      <c r="D1221" s="1">
        <v>18108.345399999998</v>
      </c>
      <c r="E1221" s="1">
        <v>6.6984000000000004</v>
      </c>
      <c r="F1221" s="1">
        <v>156.41810000000001</v>
      </c>
      <c r="G1221" s="1">
        <v>554.08870000000002</v>
      </c>
    </row>
    <row r="1222" spans="1:7" x14ac:dyDescent="0.3">
      <c r="A1222">
        <v>1220</v>
      </c>
      <c r="B1222" s="1">
        <v>102.25</v>
      </c>
      <c r="C1222" s="1">
        <v>102.25</v>
      </c>
      <c r="D1222" s="1">
        <v>18143.820800000001</v>
      </c>
      <c r="E1222" s="1">
        <v>4.8689999999999998</v>
      </c>
      <c r="F1222" s="1">
        <v>148.15309999999999</v>
      </c>
      <c r="G1222" s="1">
        <v>681.54470000000003</v>
      </c>
    </row>
    <row r="1223" spans="1:7" x14ac:dyDescent="0.3">
      <c r="A1223">
        <v>1221</v>
      </c>
      <c r="B1223" s="1">
        <v>102.334</v>
      </c>
      <c r="C1223" s="1">
        <v>102.334</v>
      </c>
      <c r="D1223" s="1">
        <v>18091.5779</v>
      </c>
      <c r="E1223" s="1">
        <v>5.3733000000000004</v>
      </c>
      <c r="F1223" s="1">
        <v>159.87989999999999</v>
      </c>
      <c r="G1223" s="1">
        <v>370.32870000000003</v>
      </c>
    </row>
    <row r="1224" spans="1:7" x14ac:dyDescent="0.3">
      <c r="A1224">
        <v>1222</v>
      </c>
      <c r="B1224" s="1">
        <v>102.41800000000001</v>
      </c>
      <c r="C1224" s="1">
        <v>102.41800000000001</v>
      </c>
      <c r="D1224" s="1">
        <v>18146.0465</v>
      </c>
      <c r="E1224" s="1">
        <v>4.6043000000000003</v>
      </c>
      <c r="F1224" s="1">
        <v>148.28649999999999</v>
      </c>
      <c r="G1224" s="1">
        <v>712.67520000000002</v>
      </c>
    </row>
    <row r="1225" spans="1:7" x14ac:dyDescent="0.3">
      <c r="A1225">
        <v>1223</v>
      </c>
      <c r="B1225" s="1">
        <v>102.502</v>
      </c>
      <c r="C1225" s="1">
        <v>102.502</v>
      </c>
      <c r="D1225" s="1">
        <v>18097.8374</v>
      </c>
      <c r="E1225" s="1">
        <v>5.81</v>
      </c>
      <c r="F1225" s="1">
        <v>150.89009999999999</v>
      </c>
      <c r="G1225" s="1">
        <v>726.09889999999996</v>
      </c>
    </row>
    <row r="1226" spans="1:7" x14ac:dyDescent="0.3">
      <c r="A1226">
        <v>1224</v>
      </c>
      <c r="B1226" s="1">
        <v>102.586</v>
      </c>
      <c r="C1226" s="1">
        <v>102.586</v>
      </c>
      <c r="D1226" s="1">
        <v>18080.019400000001</v>
      </c>
      <c r="E1226" s="1">
        <v>5.0168999999999997</v>
      </c>
      <c r="F1226" s="1">
        <v>151.15719999999999</v>
      </c>
      <c r="G1226" s="1">
        <v>843.48910000000001</v>
      </c>
    </row>
    <row r="1227" spans="1:7" x14ac:dyDescent="0.3">
      <c r="A1227">
        <v>1225</v>
      </c>
      <c r="B1227" s="1">
        <v>102.67</v>
      </c>
      <c r="C1227" s="1">
        <v>102.67</v>
      </c>
      <c r="D1227" s="1">
        <v>18121.3871</v>
      </c>
      <c r="E1227" s="1">
        <v>5.2343999999999999</v>
      </c>
      <c r="F1227" s="1">
        <v>148.84370000000001</v>
      </c>
      <c r="G1227" s="1">
        <v>925.77210000000002</v>
      </c>
    </row>
    <row r="1228" spans="1:7" x14ac:dyDescent="0.3">
      <c r="A1228">
        <v>1226</v>
      </c>
      <c r="B1228" s="1">
        <v>102.754</v>
      </c>
      <c r="C1228" s="1">
        <v>102.754</v>
      </c>
      <c r="D1228" s="1">
        <v>18125.133600000001</v>
      </c>
      <c r="E1228" s="1">
        <v>4.8352000000000004</v>
      </c>
      <c r="F1228" s="1">
        <v>135.58789999999999</v>
      </c>
      <c r="G1228" s="1">
        <v>896.1979</v>
      </c>
    </row>
    <row r="1229" spans="1:7" x14ac:dyDescent="0.3">
      <c r="A1229">
        <v>1227</v>
      </c>
      <c r="B1229" s="1">
        <v>102.837</v>
      </c>
      <c r="C1229" s="1">
        <v>102.837</v>
      </c>
      <c r="D1229" s="1">
        <v>18123.885200000001</v>
      </c>
      <c r="E1229" s="1">
        <v>3.1673</v>
      </c>
      <c r="F1229" s="1">
        <v>121.776</v>
      </c>
      <c r="G1229" s="1">
        <v>1360.9065000000001</v>
      </c>
    </row>
    <row r="1230" spans="1:7" x14ac:dyDescent="0.3">
      <c r="A1230">
        <v>1228</v>
      </c>
      <c r="B1230" s="1">
        <v>102.92100000000001</v>
      </c>
      <c r="C1230" s="1">
        <v>102.92100000000001</v>
      </c>
      <c r="D1230" s="1">
        <v>18145.4195</v>
      </c>
      <c r="E1230" s="1">
        <v>5.9805999999999999</v>
      </c>
      <c r="F1230" s="1">
        <v>157.58359999999999</v>
      </c>
      <c r="G1230" s="1">
        <v>492.37060000000002</v>
      </c>
    </row>
    <row r="1231" spans="1:7" x14ac:dyDescent="0.3">
      <c r="A1231">
        <v>1229</v>
      </c>
      <c r="B1231" s="1">
        <v>103.005</v>
      </c>
      <c r="C1231" s="1">
        <v>103.005</v>
      </c>
      <c r="D1231" s="1">
        <v>18076.071899999999</v>
      </c>
      <c r="E1231" s="1">
        <v>6.2225000000000001</v>
      </c>
      <c r="F1231" s="1">
        <v>140.43559999999999</v>
      </c>
      <c r="G1231" s="1">
        <v>791.32380000000001</v>
      </c>
    </row>
    <row r="1232" spans="1:7" x14ac:dyDescent="0.3">
      <c r="A1232">
        <v>1230</v>
      </c>
      <c r="B1232" s="1">
        <v>103.089</v>
      </c>
      <c r="C1232" s="1">
        <v>103.089</v>
      </c>
      <c r="D1232" s="1">
        <v>18110.232899999999</v>
      </c>
      <c r="E1232" s="1">
        <v>5.6574</v>
      </c>
      <c r="F1232" s="1">
        <v>178.03389999999999</v>
      </c>
      <c r="G1232" s="1">
        <v>456.28230000000002</v>
      </c>
    </row>
    <row r="1233" spans="1:7" x14ac:dyDescent="0.3">
      <c r="A1233">
        <v>1231</v>
      </c>
      <c r="B1233" s="1">
        <v>103.173</v>
      </c>
      <c r="C1233" s="1">
        <v>103.173</v>
      </c>
      <c r="D1233" s="1">
        <v>18142.291300000001</v>
      </c>
      <c r="E1233" s="1">
        <v>4.7697000000000003</v>
      </c>
      <c r="F1233" s="1">
        <v>163.18299999999999</v>
      </c>
      <c r="G1233" s="1">
        <v>765.00080000000003</v>
      </c>
    </row>
    <row r="1234" spans="1:7" x14ac:dyDescent="0.3">
      <c r="A1234">
        <v>1232</v>
      </c>
      <c r="B1234" s="1">
        <v>103.25700000000001</v>
      </c>
      <c r="C1234" s="1">
        <v>103.25700000000001</v>
      </c>
      <c r="D1234" s="1">
        <v>18113.016800000001</v>
      </c>
      <c r="E1234" s="1">
        <v>5.9920999999999998</v>
      </c>
      <c r="F1234" s="1">
        <v>151.36199999999999</v>
      </c>
      <c r="G1234" s="1">
        <v>731.92719999999997</v>
      </c>
    </row>
    <row r="1235" spans="1:7" x14ac:dyDescent="0.3">
      <c r="A1235">
        <v>1233</v>
      </c>
      <c r="B1235" s="1">
        <v>103.34</v>
      </c>
      <c r="C1235" s="1">
        <v>103.34</v>
      </c>
      <c r="D1235" s="1">
        <v>18078.536899999999</v>
      </c>
      <c r="E1235" s="1">
        <v>5.6753</v>
      </c>
      <c r="F1235" s="1">
        <v>144.8818</v>
      </c>
      <c r="G1235" s="1">
        <v>994.75850000000003</v>
      </c>
    </row>
    <row r="1236" spans="1:7" x14ac:dyDescent="0.3">
      <c r="A1236">
        <v>1234</v>
      </c>
      <c r="B1236" s="1">
        <v>103.42400000000001</v>
      </c>
      <c r="C1236" s="1">
        <v>103.42400000000001</v>
      </c>
      <c r="D1236" s="1">
        <v>18109.7556</v>
      </c>
      <c r="E1236" s="1">
        <v>6.5850999999999997</v>
      </c>
      <c r="F1236" s="1">
        <v>151.31399999999999</v>
      </c>
      <c r="G1236" s="1">
        <v>691.48990000000003</v>
      </c>
    </row>
    <row r="1237" spans="1:7" x14ac:dyDescent="0.3">
      <c r="A1237">
        <v>1235</v>
      </c>
      <c r="B1237" s="1">
        <v>103.508</v>
      </c>
      <c r="C1237" s="1">
        <v>103.508</v>
      </c>
      <c r="D1237" s="1">
        <v>18104.464899999999</v>
      </c>
      <c r="E1237" s="1">
        <v>6.6712999999999996</v>
      </c>
      <c r="F1237" s="1">
        <v>160.24279999999999</v>
      </c>
      <c r="G1237" s="1">
        <v>500.29109999999997</v>
      </c>
    </row>
    <row r="1238" spans="1:7" x14ac:dyDescent="0.3">
      <c r="A1238">
        <v>1236</v>
      </c>
      <c r="B1238" s="1">
        <v>103.592</v>
      </c>
      <c r="C1238" s="1">
        <v>103.592</v>
      </c>
      <c r="D1238" s="1">
        <v>18080.699799999999</v>
      </c>
      <c r="E1238" s="1">
        <v>5.1744000000000003</v>
      </c>
      <c r="F1238" s="1">
        <v>139.19030000000001</v>
      </c>
      <c r="G1238" s="1">
        <v>651.97739999999999</v>
      </c>
    </row>
    <row r="1239" spans="1:7" x14ac:dyDescent="0.3">
      <c r="A1239">
        <v>1237</v>
      </c>
      <c r="B1239" s="1">
        <v>103.676</v>
      </c>
      <c r="C1239" s="1">
        <v>103.676</v>
      </c>
      <c r="D1239" s="1">
        <v>18086.522400000002</v>
      </c>
      <c r="E1239" s="1">
        <v>5.9292999999999996</v>
      </c>
      <c r="F1239" s="1">
        <v>138.38239999999999</v>
      </c>
      <c r="G1239" s="1">
        <v>682.00390000000004</v>
      </c>
    </row>
    <row r="1240" spans="1:7" x14ac:dyDescent="0.3">
      <c r="A1240">
        <v>1238</v>
      </c>
      <c r="B1240" s="1">
        <v>103.76</v>
      </c>
      <c r="C1240" s="1">
        <v>103.76</v>
      </c>
      <c r="D1240" s="1">
        <v>18125.295900000001</v>
      </c>
      <c r="E1240" s="1">
        <v>4.7472000000000003</v>
      </c>
      <c r="F1240" s="1">
        <v>144.4435</v>
      </c>
      <c r="G1240" s="1">
        <v>780.12080000000003</v>
      </c>
    </row>
    <row r="1241" spans="1:7" x14ac:dyDescent="0.3">
      <c r="A1241">
        <v>1239</v>
      </c>
      <c r="B1241" s="1">
        <v>103.84399999999999</v>
      </c>
      <c r="C1241" s="1">
        <v>103.84399999999999</v>
      </c>
      <c r="D1241" s="1">
        <v>18097.251899999999</v>
      </c>
      <c r="E1241" s="1">
        <v>4.9420000000000002</v>
      </c>
      <c r="F1241" s="1">
        <v>170.89920000000001</v>
      </c>
      <c r="G1241" s="1">
        <v>621.74800000000005</v>
      </c>
    </row>
    <row r="1242" spans="1:7" x14ac:dyDescent="0.3">
      <c r="A1242">
        <v>1240</v>
      </c>
      <c r="B1242" s="1">
        <v>103.92700000000001</v>
      </c>
      <c r="C1242" s="1">
        <v>103.92700000000001</v>
      </c>
      <c r="D1242" s="1">
        <v>18094.033899999999</v>
      </c>
      <c r="E1242" s="1">
        <v>5.2583000000000002</v>
      </c>
      <c r="F1242" s="1">
        <v>162.6763</v>
      </c>
      <c r="G1242" s="1">
        <v>602.43299999999999</v>
      </c>
    </row>
    <row r="1243" spans="1:7" x14ac:dyDescent="0.3">
      <c r="A1243">
        <v>1241</v>
      </c>
      <c r="B1243" s="1">
        <v>104.011</v>
      </c>
      <c r="C1243" s="1">
        <v>104.011</v>
      </c>
      <c r="D1243" s="1">
        <v>18118.3737</v>
      </c>
      <c r="E1243" s="1">
        <v>5.2202000000000002</v>
      </c>
      <c r="F1243" s="1">
        <v>156.304</v>
      </c>
      <c r="G1243" s="1">
        <v>814.74210000000005</v>
      </c>
    </row>
    <row r="1244" spans="1:7" x14ac:dyDescent="0.3">
      <c r="A1244">
        <v>1242</v>
      </c>
      <c r="B1244" s="1">
        <v>104.095</v>
      </c>
      <c r="C1244" s="1">
        <v>104.095</v>
      </c>
      <c r="D1244" s="1">
        <v>18099.582999999999</v>
      </c>
      <c r="E1244" s="1">
        <v>5.3017000000000003</v>
      </c>
      <c r="F1244" s="1">
        <v>145.0778</v>
      </c>
      <c r="G1244" s="1">
        <v>812.58799999999997</v>
      </c>
    </row>
    <row r="1245" spans="1:7" x14ac:dyDescent="0.3">
      <c r="A1245">
        <v>1243</v>
      </c>
      <c r="B1245" s="1">
        <v>104.179</v>
      </c>
      <c r="C1245" s="1">
        <v>104.179</v>
      </c>
      <c r="D1245" s="1">
        <v>18069.791000000001</v>
      </c>
      <c r="E1245" s="1">
        <v>6.7489999999999997</v>
      </c>
      <c r="F1245" s="1">
        <v>165.1069</v>
      </c>
      <c r="G1245" s="1">
        <v>772.70219999999995</v>
      </c>
    </row>
    <row r="1246" spans="1:7" x14ac:dyDescent="0.3">
      <c r="A1246">
        <v>1244</v>
      </c>
      <c r="B1246" s="1">
        <v>104.26300000000001</v>
      </c>
      <c r="C1246" s="1">
        <v>104.26300000000001</v>
      </c>
      <c r="D1246" s="1">
        <v>18043.264299999999</v>
      </c>
      <c r="E1246" s="1">
        <v>4.5561999999999996</v>
      </c>
      <c r="F1246" s="1">
        <v>143.92089999999999</v>
      </c>
      <c r="G1246" s="1">
        <v>754.53660000000002</v>
      </c>
    </row>
    <row r="1247" spans="1:7" x14ac:dyDescent="0.3">
      <c r="A1247">
        <v>1245</v>
      </c>
      <c r="B1247" s="1">
        <v>104.34699999999999</v>
      </c>
      <c r="C1247" s="1">
        <v>104.34699999999999</v>
      </c>
      <c r="D1247" s="1">
        <v>18074.137200000001</v>
      </c>
      <c r="E1247" s="1">
        <v>4.9561999999999999</v>
      </c>
      <c r="F1247" s="1">
        <v>153.70099999999999</v>
      </c>
      <c r="G1247" s="1">
        <v>950.39779999999996</v>
      </c>
    </row>
    <row r="1248" spans="1:7" x14ac:dyDescent="0.3">
      <c r="A1248">
        <v>1246</v>
      </c>
      <c r="B1248" s="1">
        <v>104.43</v>
      </c>
      <c r="C1248" s="1">
        <v>104.43</v>
      </c>
      <c r="D1248" s="1">
        <v>18055.301899999999</v>
      </c>
      <c r="E1248" s="1">
        <v>4.3851000000000004</v>
      </c>
      <c r="F1248" s="1">
        <v>152.19579999999999</v>
      </c>
      <c r="G1248" s="1">
        <v>967.33630000000005</v>
      </c>
    </row>
    <row r="1249" spans="1:7" x14ac:dyDescent="0.3">
      <c r="A1249">
        <v>1247</v>
      </c>
      <c r="B1249" s="1">
        <v>104.514</v>
      </c>
      <c r="C1249" s="1">
        <v>104.514</v>
      </c>
      <c r="D1249" s="1">
        <v>18081.610100000002</v>
      </c>
      <c r="E1249" s="1">
        <v>5.0606</v>
      </c>
      <c r="F1249" s="1">
        <v>153.52850000000001</v>
      </c>
      <c r="G1249" s="1">
        <v>602.28369999999995</v>
      </c>
    </row>
    <row r="1250" spans="1:7" x14ac:dyDescent="0.3">
      <c r="A1250">
        <v>1248</v>
      </c>
      <c r="B1250" s="1">
        <v>104.598</v>
      </c>
      <c r="C1250" s="1">
        <v>104.598</v>
      </c>
      <c r="D1250" s="1">
        <v>18103.338899999999</v>
      </c>
      <c r="E1250" s="1">
        <v>4.1284000000000001</v>
      </c>
      <c r="F1250" s="1">
        <v>147.7379</v>
      </c>
      <c r="G1250" s="1">
        <v>877.43460000000005</v>
      </c>
    </row>
    <row r="1251" spans="1:7" x14ac:dyDescent="0.3">
      <c r="A1251">
        <v>1249</v>
      </c>
      <c r="B1251" s="1">
        <v>104.682</v>
      </c>
      <c r="C1251" s="1">
        <v>104.682</v>
      </c>
      <c r="D1251" s="1">
        <v>18055.6698</v>
      </c>
      <c r="E1251" s="1">
        <v>4.6120999999999999</v>
      </c>
      <c r="F1251" s="1">
        <v>158.84389999999999</v>
      </c>
      <c r="G1251" s="1">
        <v>670.07749999999999</v>
      </c>
    </row>
    <row r="1252" spans="1:7" x14ac:dyDescent="0.3">
      <c r="A1252">
        <v>1250</v>
      </c>
      <c r="B1252" s="1">
        <v>104.76600000000001</v>
      </c>
      <c r="C1252" s="1">
        <v>104.76600000000001</v>
      </c>
      <c r="D1252" s="1">
        <v>18132.183700000001</v>
      </c>
      <c r="E1252" s="1">
        <v>4.5955000000000004</v>
      </c>
      <c r="F1252" s="1">
        <v>157.6902</v>
      </c>
      <c r="G1252" s="1">
        <v>874.85149999999999</v>
      </c>
    </row>
    <row r="1253" spans="1:7" x14ac:dyDescent="0.3">
      <c r="A1253">
        <v>1251</v>
      </c>
      <c r="B1253" s="1">
        <v>104.85</v>
      </c>
      <c r="C1253" s="1">
        <v>104.85</v>
      </c>
      <c r="D1253" s="1">
        <v>18089.003499999999</v>
      </c>
      <c r="E1253" s="1">
        <v>6.4016999999999999</v>
      </c>
      <c r="F1253" s="1">
        <v>156.7817</v>
      </c>
      <c r="G1253" s="1">
        <v>759.10469999999998</v>
      </c>
    </row>
    <row r="1254" spans="1:7" x14ac:dyDescent="0.3">
      <c r="A1254">
        <v>1252</v>
      </c>
      <c r="B1254" s="1">
        <v>104.934</v>
      </c>
      <c r="C1254" s="1">
        <v>104.934</v>
      </c>
      <c r="D1254" s="1">
        <v>18130.222699999998</v>
      </c>
      <c r="E1254" s="1">
        <v>4.9423000000000004</v>
      </c>
      <c r="F1254" s="1">
        <v>172.41630000000001</v>
      </c>
      <c r="G1254" s="1">
        <v>812.24900000000002</v>
      </c>
    </row>
    <row r="1255" spans="1:7" x14ac:dyDescent="0.3">
      <c r="A1255">
        <v>1253</v>
      </c>
      <c r="B1255" s="1">
        <v>105.017</v>
      </c>
      <c r="C1255" s="1">
        <v>105.017</v>
      </c>
      <c r="D1255" s="1">
        <v>18138.9493</v>
      </c>
      <c r="E1255" s="1">
        <v>5.1233000000000004</v>
      </c>
      <c r="F1255" s="1">
        <v>143.63210000000001</v>
      </c>
      <c r="G1255" s="1">
        <v>561.32780000000002</v>
      </c>
    </row>
    <row r="1256" spans="1:7" x14ac:dyDescent="0.3">
      <c r="A1256">
        <v>1254</v>
      </c>
      <c r="B1256" s="1">
        <v>105.101</v>
      </c>
      <c r="C1256" s="1">
        <v>105.101</v>
      </c>
      <c r="D1256" s="1">
        <v>18106.763599999998</v>
      </c>
      <c r="E1256" s="1">
        <v>5.7297000000000002</v>
      </c>
      <c r="F1256" s="1">
        <v>149.95189999999999</v>
      </c>
      <c r="G1256" s="1">
        <v>748.30309999999997</v>
      </c>
    </row>
    <row r="1257" spans="1:7" x14ac:dyDescent="0.3">
      <c r="A1257">
        <v>1255</v>
      </c>
      <c r="B1257" s="1">
        <v>105.185</v>
      </c>
      <c r="C1257" s="1">
        <v>105.185</v>
      </c>
      <c r="D1257" s="1">
        <v>18163.8053</v>
      </c>
      <c r="E1257" s="1">
        <v>6.3197999999999999</v>
      </c>
      <c r="F1257" s="1">
        <v>171.57980000000001</v>
      </c>
      <c r="G1257" s="1">
        <v>646.92780000000005</v>
      </c>
    </row>
    <row r="1258" spans="1:7" x14ac:dyDescent="0.3">
      <c r="A1258">
        <v>1256</v>
      </c>
      <c r="B1258" s="1">
        <v>105.26900000000001</v>
      </c>
      <c r="C1258" s="1">
        <v>105.26900000000001</v>
      </c>
      <c r="D1258" s="1">
        <v>18546.075199999999</v>
      </c>
      <c r="E1258" s="1">
        <v>5.9946999999999999</v>
      </c>
      <c r="F1258" s="1">
        <v>225.50399999999999</v>
      </c>
      <c r="G1258" s="1">
        <v>946.3415</v>
      </c>
    </row>
    <row r="1259" spans="1:7" x14ac:dyDescent="0.3">
      <c r="A1259">
        <v>1257</v>
      </c>
      <c r="B1259" s="1">
        <v>105.35299999999999</v>
      </c>
      <c r="C1259" s="1">
        <v>105.35299999999999</v>
      </c>
      <c r="D1259" s="1">
        <v>18988.312099999999</v>
      </c>
      <c r="E1259" s="1">
        <v>6.0077999999999996</v>
      </c>
      <c r="F1259" s="1">
        <v>239.00790000000001</v>
      </c>
      <c r="G1259" s="1">
        <v>685.37750000000005</v>
      </c>
    </row>
    <row r="1260" spans="1:7" x14ac:dyDescent="0.3">
      <c r="A1260">
        <v>1258</v>
      </c>
      <c r="B1260" s="1">
        <v>105.437</v>
      </c>
      <c r="C1260" s="1">
        <v>105.437</v>
      </c>
      <c r="D1260" s="1">
        <v>19235.4064</v>
      </c>
      <c r="E1260" s="1">
        <v>6.1134000000000004</v>
      </c>
      <c r="F1260" s="1">
        <v>194.76660000000001</v>
      </c>
      <c r="G1260" s="1">
        <v>637.40260000000001</v>
      </c>
    </row>
    <row r="1261" spans="1:7" x14ac:dyDescent="0.3">
      <c r="A1261">
        <v>1259</v>
      </c>
      <c r="B1261" s="1">
        <v>105.521</v>
      </c>
      <c r="C1261" s="1">
        <v>105.521</v>
      </c>
      <c r="D1261" s="1">
        <v>19409.005499999999</v>
      </c>
      <c r="E1261" s="1">
        <v>5.0842999999999998</v>
      </c>
      <c r="F1261" s="1">
        <v>133.11859999999999</v>
      </c>
      <c r="G1261" s="1">
        <v>794.73599999999999</v>
      </c>
    </row>
    <row r="1262" spans="1:7" x14ac:dyDescent="0.3">
      <c r="A1262">
        <v>1260</v>
      </c>
      <c r="B1262" s="1">
        <v>105.604</v>
      </c>
      <c r="C1262" s="1">
        <v>105.604</v>
      </c>
      <c r="D1262" s="1">
        <v>19501.4391</v>
      </c>
      <c r="E1262" s="1">
        <v>3.8875999999999999</v>
      </c>
      <c r="F1262" s="1">
        <v>107.94329999999999</v>
      </c>
      <c r="G1262" s="1">
        <v>1062.3969999999999</v>
      </c>
    </row>
    <row r="1263" spans="1:7" x14ac:dyDescent="0.3">
      <c r="A1263">
        <v>1261</v>
      </c>
      <c r="B1263" s="1">
        <v>105.688</v>
      </c>
      <c r="C1263" s="1">
        <v>105.688</v>
      </c>
      <c r="D1263" s="1">
        <v>19503.989399999999</v>
      </c>
      <c r="E1263" s="1">
        <v>6.7264999999999997</v>
      </c>
      <c r="F1263" s="1">
        <v>118.1896</v>
      </c>
      <c r="G1263" s="1">
        <v>1151.4614999999999</v>
      </c>
    </row>
    <row r="1264" spans="1:7" x14ac:dyDescent="0.3">
      <c r="A1264">
        <v>1262</v>
      </c>
      <c r="B1264" s="1">
        <v>105.77200000000001</v>
      </c>
      <c r="C1264" s="1">
        <v>105.77200000000001</v>
      </c>
      <c r="D1264" s="1">
        <v>19521.6702</v>
      </c>
      <c r="E1264" s="1">
        <v>7.4080000000000004</v>
      </c>
      <c r="F1264" s="1">
        <v>125.0611</v>
      </c>
      <c r="G1264" s="1">
        <v>713.14750000000004</v>
      </c>
    </row>
    <row r="1265" spans="1:7" x14ac:dyDescent="0.3">
      <c r="A1265">
        <v>1263</v>
      </c>
      <c r="B1265" s="1">
        <v>105.85599999999999</v>
      </c>
      <c r="C1265" s="1">
        <v>105.85599999999999</v>
      </c>
      <c r="D1265" s="1">
        <v>19472.976600000002</v>
      </c>
      <c r="E1265" s="1">
        <v>3.9597000000000002</v>
      </c>
      <c r="F1265" s="1">
        <v>111.497</v>
      </c>
      <c r="G1265" s="1">
        <v>898.07529999999997</v>
      </c>
    </row>
    <row r="1266" spans="1:7" x14ac:dyDescent="0.3">
      <c r="A1266">
        <v>1264</v>
      </c>
      <c r="B1266" s="1">
        <v>105.94</v>
      </c>
      <c r="C1266" s="1">
        <v>105.94</v>
      </c>
      <c r="D1266" s="1">
        <v>19501.642500000002</v>
      </c>
      <c r="E1266" s="1">
        <v>4.4048999999999996</v>
      </c>
      <c r="F1266" s="1">
        <v>129.42349999999999</v>
      </c>
      <c r="G1266" s="1">
        <v>870.04280000000006</v>
      </c>
    </row>
    <row r="1267" spans="1:7" x14ac:dyDescent="0.3">
      <c r="A1267">
        <v>1265</v>
      </c>
      <c r="B1267" s="1">
        <v>106.024</v>
      </c>
      <c r="C1267" s="1">
        <v>106.024</v>
      </c>
      <c r="D1267" s="1">
        <v>19488.529299999998</v>
      </c>
      <c r="E1267" s="1">
        <v>5.3372000000000002</v>
      </c>
      <c r="F1267" s="1">
        <v>139.71690000000001</v>
      </c>
      <c r="G1267" s="1">
        <v>672.92870000000005</v>
      </c>
    </row>
    <row r="1268" spans="1:7" x14ac:dyDescent="0.3">
      <c r="A1268">
        <v>1266</v>
      </c>
      <c r="B1268" s="1">
        <v>106.107</v>
      </c>
      <c r="C1268" s="1">
        <v>106.107</v>
      </c>
      <c r="D1268" s="1">
        <v>19517.025099999999</v>
      </c>
      <c r="E1268" s="1">
        <v>6.4778000000000002</v>
      </c>
      <c r="F1268" s="1">
        <v>115.46639999999999</v>
      </c>
      <c r="G1268" s="1">
        <v>901.86300000000006</v>
      </c>
    </row>
    <row r="1269" spans="1:7" x14ac:dyDescent="0.3">
      <c r="A1269">
        <v>1267</v>
      </c>
      <c r="B1269" s="1">
        <v>106.191</v>
      </c>
      <c r="C1269" s="1">
        <v>106.191</v>
      </c>
      <c r="D1269" s="1">
        <v>19524.245299999999</v>
      </c>
      <c r="E1269" s="1">
        <v>7.3327999999999998</v>
      </c>
      <c r="F1269" s="1">
        <v>112.20699999999999</v>
      </c>
      <c r="G1269" s="1">
        <v>678.67639999999994</v>
      </c>
    </row>
    <row r="1270" spans="1:7" x14ac:dyDescent="0.3">
      <c r="A1270">
        <v>1268</v>
      </c>
      <c r="B1270" s="1">
        <v>106.27500000000001</v>
      </c>
      <c r="C1270" s="1">
        <v>106.27500000000001</v>
      </c>
      <c r="D1270" s="1">
        <v>19484.4185</v>
      </c>
      <c r="E1270" s="1">
        <v>5.6643999999999997</v>
      </c>
      <c r="F1270" s="1">
        <v>122.49850000000001</v>
      </c>
      <c r="G1270" s="1">
        <v>813.3886</v>
      </c>
    </row>
    <row r="1271" spans="1:7" x14ac:dyDescent="0.3">
      <c r="A1271">
        <v>1269</v>
      </c>
      <c r="B1271" s="1">
        <v>106.35899999999999</v>
      </c>
      <c r="C1271" s="1">
        <v>106.35899999999999</v>
      </c>
      <c r="D1271" s="1">
        <v>19487.580600000001</v>
      </c>
      <c r="E1271" s="1">
        <v>5.2633999999999999</v>
      </c>
      <c r="F1271" s="1">
        <v>130.1797</v>
      </c>
      <c r="G1271" s="1">
        <v>784.96889999999996</v>
      </c>
    </row>
    <row r="1272" spans="1:7" x14ac:dyDescent="0.3">
      <c r="A1272">
        <v>1270</v>
      </c>
      <c r="B1272" s="1">
        <v>106.443</v>
      </c>
      <c r="C1272" s="1">
        <v>106.443</v>
      </c>
      <c r="D1272" s="1">
        <v>19472.894899999999</v>
      </c>
      <c r="E1272" s="1">
        <v>4.5472000000000001</v>
      </c>
      <c r="F1272" s="1">
        <v>137.14519999999999</v>
      </c>
      <c r="G1272" s="1">
        <v>836.32209999999998</v>
      </c>
    </row>
    <row r="1273" spans="1:7" x14ac:dyDescent="0.3">
      <c r="A1273">
        <v>1271</v>
      </c>
      <c r="B1273" s="1">
        <v>106.527</v>
      </c>
      <c r="C1273" s="1">
        <v>106.527</v>
      </c>
      <c r="D1273" s="1">
        <v>19491.5003</v>
      </c>
      <c r="E1273" s="1">
        <v>4.7876000000000003</v>
      </c>
      <c r="F1273" s="1">
        <v>136.8563</v>
      </c>
      <c r="G1273" s="1">
        <v>587.83630000000005</v>
      </c>
    </row>
    <row r="1274" spans="1:7" x14ac:dyDescent="0.3">
      <c r="A1274">
        <v>1272</v>
      </c>
      <c r="B1274" s="1">
        <v>106.611</v>
      </c>
      <c r="C1274" s="1">
        <v>106.611</v>
      </c>
      <c r="D1274" s="1">
        <v>19473.578799999999</v>
      </c>
      <c r="E1274" s="1">
        <v>4.8</v>
      </c>
      <c r="F1274" s="1">
        <v>129.2902</v>
      </c>
      <c r="G1274" s="1">
        <v>712.40449999999998</v>
      </c>
    </row>
    <row r="1275" spans="1:7" x14ac:dyDescent="0.3">
      <c r="A1275">
        <v>1273</v>
      </c>
      <c r="B1275" s="1">
        <v>106.694</v>
      </c>
      <c r="C1275" s="1">
        <v>106.694</v>
      </c>
      <c r="D1275" s="1">
        <v>19507.215100000001</v>
      </c>
      <c r="E1275" s="1">
        <v>3.8567</v>
      </c>
      <c r="F1275" s="1">
        <v>126.2895</v>
      </c>
      <c r="G1275" s="1">
        <v>894.08910000000003</v>
      </c>
    </row>
    <row r="1276" spans="1:7" x14ac:dyDescent="0.3">
      <c r="A1276">
        <v>1274</v>
      </c>
      <c r="B1276" s="1">
        <v>106.77800000000001</v>
      </c>
      <c r="C1276" s="1">
        <v>106.77800000000001</v>
      </c>
      <c r="D1276" s="1">
        <v>19481.3033</v>
      </c>
      <c r="E1276" s="1">
        <v>3.4927999999999999</v>
      </c>
      <c r="F1276" s="1">
        <v>107.33069999999999</v>
      </c>
      <c r="G1276" s="1">
        <v>1336.5478000000001</v>
      </c>
    </row>
    <row r="1277" spans="1:7" x14ac:dyDescent="0.3">
      <c r="A1277">
        <v>1275</v>
      </c>
      <c r="B1277" s="1">
        <v>106.86199999999999</v>
      </c>
      <c r="C1277" s="1">
        <v>106.86199999999999</v>
      </c>
      <c r="D1277" s="1">
        <v>19446.283599999999</v>
      </c>
      <c r="E1277" s="1">
        <v>4.5101000000000004</v>
      </c>
      <c r="F1277" s="1">
        <v>126.4716</v>
      </c>
      <c r="G1277" s="1">
        <v>910.94640000000004</v>
      </c>
    </row>
    <row r="1278" spans="1:7" x14ac:dyDescent="0.3">
      <c r="A1278">
        <v>1276</v>
      </c>
      <c r="B1278" s="1">
        <v>106.946</v>
      </c>
      <c r="C1278" s="1">
        <v>106.946</v>
      </c>
      <c r="D1278" s="1">
        <v>19446.9787</v>
      </c>
      <c r="E1278" s="1">
        <v>3.9834000000000001</v>
      </c>
      <c r="F1278" s="1">
        <v>118.9278</v>
      </c>
      <c r="G1278" s="1">
        <v>920.84040000000005</v>
      </c>
    </row>
    <row r="1279" spans="1:7" x14ac:dyDescent="0.3">
      <c r="A1279">
        <v>1277</v>
      </c>
      <c r="B1279" s="1">
        <v>107.03</v>
      </c>
      <c r="C1279" s="1">
        <v>107.03</v>
      </c>
      <c r="D1279" s="1">
        <v>19478.339100000001</v>
      </c>
      <c r="E1279" s="1">
        <v>4.7584</v>
      </c>
      <c r="F1279" s="1">
        <v>135.04519999999999</v>
      </c>
      <c r="G1279" s="1">
        <v>726.37689999999998</v>
      </c>
    </row>
    <row r="1280" spans="1:7" x14ac:dyDescent="0.3">
      <c r="A1280">
        <v>1278</v>
      </c>
      <c r="B1280" s="1">
        <v>107.114</v>
      </c>
      <c r="C1280" s="1">
        <v>107.114</v>
      </c>
      <c r="D1280" s="1">
        <v>19487.8626</v>
      </c>
      <c r="E1280" s="1">
        <v>5.3333000000000004</v>
      </c>
      <c r="F1280" s="1">
        <v>125.3325</v>
      </c>
      <c r="G1280" s="1">
        <v>1073.7507000000001</v>
      </c>
    </row>
    <row r="1281" spans="1:7" x14ac:dyDescent="0.3">
      <c r="A1281">
        <v>1279</v>
      </c>
      <c r="B1281" s="1">
        <v>107.197</v>
      </c>
      <c r="C1281" s="1">
        <v>107.197</v>
      </c>
      <c r="D1281" s="1">
        <v>19443.1584</v>
      </c>
      <c r="E1281" s="1">
        <v>6.327</v>
      </c>
      <c r="F1281" s="1">
        <v>112.3562</v>
      </c>
      <c r="G1281" s="1">
        <v>740.87260000000003</v>
      </c>
    </row>
    <row r="1282" spans="1:7" x14ac:dyDescent="0.3">
      <c r="A1282">
        <v>1280</v>
      </c>
      <c r="B1282" s="1">
        <v>107.28100000000001</v>
      </c>
      <c r="C1282" s="1">
        <v>107.28100000000001</v>
      </c>
      <c r="D1282" s="1">
        <v>19451.136600000002</v>
      </c>
      <c r="E1282" s="1">
        <v>4.5472999999999999</v>
      </c>
      <c r="F1282" s="1">
        <v>117.47110000000001</v>
      </c>
      <c r="G1282" s="1">
        <v>841.00919999999996</v>
      </c>
    </row>
    <row r="1283" spans="1:7" x14ac:dyDescent="0.3">
      <c r="A1283">
        <v>1281</v>
      </c>
      <c r="B1283" s="1">
        <v>107.36499999999999</v>
      </c>
      <c r="C1283" s="1">
        <v>107.36499999999999</v>
      </c>
      <c r="D1283" s="1">
        <v>19506.327099999999</v>
      </c>
      <c r="E1283" s="1">
        <v>3.4291999999999998</v>
      </c>
      <c r="F1283" s="1">
        <v>115.40009999999999</v>
      </c>
      <c r="G1283" s="1">
        <v>1048.0406</v>
      </c>
    </row>
    <row r="1284" spans="1:7" x14ac:dyDescent="0.3">
      <c r="A1284">
        <v>1282</v>
      </c>
      <c r="B1284" s="1">
        <v>107.449</v>
      </c>
      <c r="C1284" s="1">
        <v>107.449</v>
      </c>
      <c r="D1284" s="1">
        <v>19467.422200000001</v>
      </c>
      <c r="E1284" s="1">
        <v>3.9194</v>
      </c>
      <c r="F1284" s="1">
        <v>127.5818</v>
      </c>
      <c r="G1284" s="1">
        <v>849.29819999999995</v>
      </c>
    </row>
    <row r="1285" spans="1:7" x14ac:dyDescent="0.3">
      <c r="A1285">
        <v>1283</v>
      </c>
      <c r="B1285" s="1">
        <v>107.533</v>
      </c>
      <c r="C1285" s="1">
        <v>107.533</v>
      </c>
      <c r="D1285" s="1">
        <v>19492.693500000001</v>
      </c>
      <c r="E1285" s="1">
        <v>4.8308</v>
      </c>
      <c r="F1285" s="1">
        <v>114.8729</v>
      </c>
      <c r="G1285" s="1">
        <v>873.69719999999995</v>
      </c>
    </row>
    <row r="1286" spans="1:7" x14ac:dyDescent="0.3">
      <c r="A1286">
        <v>1284</v>
      </c>
      <c r="B1286" s="1">
        <v>107.617</v>
      </c>
      <c r="C1286" s="1">
        <v>107.617</v>
      </c>
      <c r="D1286" s="1">
        <v>19473.7209</v>
      </c>
      <c r="E1286" s="1">
        <v>5.6341000000000001</v>
      </c>
      <c r="F1286" s="1">
        <v>130.49350000000001</v>
      </c>
      <c r="G1286" s="1">
        <v>641.46879999999999</v>
      </c>
    </row>
    <row r="1287" spans="1:7" x14ac:dyDescent="0.3">
      <c r="A1287">
        <v>1285</v>
      </c>
      <c r="B1287" s="1">
        <v>107.70099999999999</v>
      </c>
      <c r="C1287" s="1">
        <v>107.70099999999999</v>
      </c>
      <c r="D1287" s="1">
        <v>19480.804899999999</v>
      </c>
      <c r="E1287" s="1">
        <v>4.1121999999999996</v>
      </c>
      <c r="F1287" s="1">
        <v>127.45310000000001</v>
      </c>
      <c r="G1287" s="1">
        <v>880.85509999999999</v>
      </c>
    </row>
    <row r="1288" spans="1:7" x14ac:dyDescent="0.3">
      <c r="A1288">
        <v>1286</v>
      </c>
      <c r="B1288" s="1">
        <v>107.78400000000001</v>
      </c>
      <c r="C1288" s="1">
        <v>107.78400000000001</v>
      </c>
      <c r="D1288" s="1">
        <v>19473.002199999999</v>
      </c>
      <c r="E1288" s="1">
        <v>3.6019999999999999</v>
      </c>
      <c r="F1288" s="1">
        <v>133.3331</v>
      </c>
      <c r="G1288" s="1">
        <v>980.8972</v>
      </c>
    </row>
    <row r="1289" spans="1:7" x14ac:dyDescent="0.3">
      <c r="A1289">
        <v>1287</v>
      </c>
      <c r="B1289" s="1">
        <v>107.86799999999999</v>
      </c>
      <c r="C1289" s="1">
        <v>107.86799999999999</v>
      </c>
      <c r="D1289" s="1">
        <v>19461.944299999999</v>
      </c>
      <c r="E1289" s="1">
        <v>4.9412000000000003</v>
      </c>
      <c r="F1289" s="1">
        <v>113.0342</v>
      </c>
      <c r="G1289" s="1">
        <v>1070.4380000000001</v>
      </c>
    </row>
    <row r="1290" spans="1:7" x14ac:dyDescent="0.3">
      <c r="A1290">
        <v>1288</v>
      </c>
      <c r="B1290" s="1">
        <v>107.952</v>
      </c>
      <c r="C1290" s="1">
        <v>107.952</v>
      </c>
      <c r="D1290" s="1">
        <v>19449.430199999999</v>
      </c>
      <c r="E1290" s="1">
        <v>5.8661000000000003</v>
      </c>
      <c r="F1290" s="1">
        <v>123.6044</v>
      </c>
      <c r="G1290" s="1">
        <v>814.4588</v>
      </c>
    </row>
    <row r="1291" spans="1:7" x14ac:dyDescent="0.3">
      <c r="A1291">
        <v>1289</v>
      </c>
      <c r="B1291" s="1">
        <v>108.036</v>
      </c>
      <c r="C1291" s="1">
        <v>108.036</v>
      </c>
      <c r="D1291" s="1">
        <v>19459.343499999999</v>
      </c>
      <c r="E1291" s="1">
        <v>5.0251000000000001</v>
      </c>
      <c r="F1291" s="1">
        <v>130.22999999999999</v>
      </c>
      <c r="G1291" s="1">
        <v>680.2251</v>
      </c>
    </row>
    <row r="1292" spans="1:7" x14ac:dyDescent="0.3">
      <c r="A1292">
        <v>1290</v>
      </c>
      <c r="B1292" s="1">
        <v>108.12</v>
      </c>
      <c r="C1292" s="1">
        <v>108.12</v>
      </c>
      <c r="D1292" s="1">
        <v>19450.2817</v>
      </c>
      <c r="E1292" s="1">
        <v>5.0762999999999998</v>
      </c>
      <c r="F1292" s="1">
        <v>129.92019999999999</v>
      </c>
      <c r="G1292" s="1">
        <v>807.16240000000005</v>
      </c>
    </row>
    <row r="1293" spans="1:7" x14ac:dyDescent="0.3">
      <c r="A1293">
        <v>1291</v>
      </c>
      <c r="B1293" s="1">
        <v>108.20399999999999</v>
      </c>
      <c r="C1293" s="1">
        <v>108.20399999999999</v>
      </c>
      <c r="D1293" s="1">
        <v>19427.481800000001</v>
      </c>
      <c r="E1293" s="1">
        <v>6.3949999999999996</v>
      </c>
      <c r="F1293" s="1">
        <v>107.4149</v>
      </c>
      <c r="G1293" s="1">
        <v>801.00109999999995</v>
      </c>
    </row>
    <row r="1294" spans="1:7" x14ac:dyDescent="0.3">
      <c r="A1294">
        <v>1292</v>
      </c>
      <c r="B1294" s="1">
        <v>108.28700000000001</v>
      </c>
      <c r="C1294" s="1">
        <v>108.28700000000001</v>
      </c>
      <c r="D1294" s="1">
        <v>19444.218700000001</v>
      </c>
      <c r="E1294" s="1">
        <v>4.3685</v>
      </c>
      <c r="F1294" s="1">
        <v>123.5973</v>
      </c>
      <c r="G1294" s="1">
        <v>877.92420000000004</v>
      </c>
    </row>
    <row r="1295" spans="1:7" x14ac:dyDescent="0.3">
      <c r="A1295">
        <v>1293</v>
      </c>
      <c r="B1295" s="1">
        <v>108.371</v>
      </c>
      <c r="C1295" s="1">
        <v>108.371</v>
      </c>
      <c r="D1295" s="1">
        <v>19471.088</v>
      </c>
      <c r="E1295" s="1">
        <v>3.8868999999999998</v>
      </c>
      <c r="F1295" s="1">
        <v>128.7944</v>
      </c>
      <c r="G1295" s="1">
        <v>988.99379999999996</v>
      </c>
    </row>
    <row r="1296" spans="1:7" x14ac:dyDescent="0.3">
      <c r="A1296">
        <v>1294</v>
      </c>
      <c r="B1296" s="1">
        <v>108.455</v>
      </c>
      <c r="C1296" s="1">
        <v>108.455</v>
      </c>
      <c r="D1296" s="1">
        <v>19445.006399999998</v>
      </c>
      <c r="E1296" s="1">
        <v>4.3051000000000004</v>
      </c>
      <c r="F1296" s="1">
        <v>125.7236</v>
      </c>
      <c r="G1296" s="1">
        <v>834.0865</v>
      </c>
    </row>
    <row r="1297" spans="1:7" x14ac:dyDescent="0.3">
      <c r="A1297">
        <v>1295</v>
      </c>
      <c r="B1297" s="1">
        <v>108.539</v>
      </c>
      <c r="C1297" s="1">
        <v>108.539</v>
      </c>
      <c r="D1297" s="1">
        <v>19462.801899999999</v>
      </c>
      <c r="E1297" s="1">
        <v>5.8117000000000001</v>
      </c>
      <c r="F1297" s="1">
        <v>157.1808</v>
      </c>
      <c r="G1297" s="1">
        <v>433.73970000000003</v>
      </c>
    </row>
    <row r="1298" spans="1:7" x14ac:dyDescent="0.3">
      <c r="A1298">
        <v>1296</v>
      </c>
      <c r="B1298" s="1">
        <v>108.623</v>
      </c>
      <c r="C1298" s="1">
        <v>108.623</v>
      </c>
      <c r="D1298" s="1">
        <v>19457.5749</v>
      </c>
      <c r="E1298" s="1">
        <v>6.5328999999999997</v>
      </c>
      <c r="F1298" s="1">
        <v>129.0214</v>
      </c>
      <c r="G1298" s="1">
        <v>503.6825</v>
      </c>
    </row>
    <row r="1299" spans="1:7" x14ac:dyDescent="0.3">
      <c r="A1299">
        <v>1297</v>
      </c>
      <c r="B1299" s="1">
        <v>108.70699999999999</v>
      </c>
      <c r="C1299" s="1">
        <v>108.70699999999999</v>
      </c>
      <c r="D1299" s="1">
        <v>19469.153399999999</v>
      </c>
      <c r="E1299" s="1">
        <v>3.3881999999999999</v>
      </c>
      <c r="F1299" s="1">
        <v>131.4342</v>
      </c>
      <c r="G1299" s="1">
        <v>1131.4979000000001</v>
      </c>
    </row>
    <row r="1300" spans="1:7" x14ac:dyDescent="0.3">
      <c r="A1300">
        <v>1298</v>
      </c>
      <c r="B1300" s="1">
        <v>108.791</v>
      </c>
      <c r="C1300" s="1">
        <v>108.791</v>
      </c>
      <c r="D1300" s="1">
        <v>19457.653200000001</v>
      </c>
      <c r="E1300" s="1">
        <v>3.9214000000000002</v>
      </c>
      <c r="F1300" s="1">
        <v>128.93379999999999</v>
      </c>
      <c r="G1300" s="1">
        <v>1055.8134</v>
      </c>
    </row>
    <row r="1301" spans="1:7" x14ac:dyDescent="0.3">
      <c r="A1301">
        <v>1299</v>
      </c>
      <c r="B1301" s="1">
        <v>108.874</v>
      </c>
      <c r="C1301" s="1">
        <v>108.874</v>
      </c>
      <c r="D1301" s="1">
        <v>19472.631600000001</v>
      </c>
      <c r="E1301" s="1">
        <v>4.4061000000000003</v>
      </c>
      <c r="F1301" s="1">
        <v>116.79259999999999</v>
      </c>
      <c r="G1301" s="1">
        <v>954.15660000000003</v>
      </c>
    </row>
    <row r="1302" spans="1:7" x14ac:dyDescent="0.3">
      <c r="A1302">
        <v>1300</v>
      </c>
      <c r="B1302" s="1">
        <v>108.958</v>
      </c>
      <c r="C1302" s="1">
        <v>108.958</v>
      </c>
      <c r="D1302" s="1">
        <v>19446.972300000001</v>
      </c>
      <c r="E1302" s="1">
        <v>5.8365999999999998</v>
      </c>
      <c r="F1302" s="1">
        <v>123.465</v>
      </c>
      <c r="G1302" s="1">
        <v>721.48469999999998</v>
      </c>
    </row>
    <row r="1303" spans="1:7" x14ac:dyDescent="0.3">
      <c r="A1303">
        <v>1301</v>
      </c>
      <c r="B1303" s="1">
        <v>109.042</v>
      </c>
      <c r="C1303" s="1">
        <v>109.042</v>
      </c>
      <c r="D1303" s="1">
        <v>19473.0946</v>
      </c>
      <c r="E1303" s="1">
        <v>6.0960000000000001</v>
      </c>
      <c r="F1303" s="1">
        <v>131.71780000000001</v>
      </c>
      <c r="G1303" s="1">
        <v>649.29399999999998</v>
      </c>
    </row>
    <row r="1304" spans="1:7" x14ac:dyDescent="0.3">
      <c r="A1304">
        <v>1302</v>
      </c>
      <c r="B1304" s="1">
        <v>109.126</v>
      </c>
      <c r="C1304" s="1">
        <v>109.126</v>
      </c>
      <c r="D1304" s="1">
        <v>19489.190900000001</v>
      </c>
      <c r="E1304" s="1">
        <v>5.4894999999999996</v>
      </c>
      <c r="F1304" s="1">
        <v>123.8068</v>
      </c>
      <c r="G1304" s="1">
        <v>851.57939999999996</v>
      </c>
    </row>
    <row r="1305" spans="1:7" x14ac:dyDescent="0.3">
      <c r="A1305">
        <v>1303</v>
      </c>
      <c r="B1305" s="1">
        <v>109.21</v>
      </c>
      <c r="C1305" s="1">
        <v>109.21</v>
      </c>
      <c r="D1305" s="1">
        <v>19482.045399999999</v>
      </c>
      <c r="E1305" s="1">
        <v>5.9161000000000001</v>
      </c>
      <c r="F1305" s="1">
        <v>120.86239999999999</v>
      </c>
      <c r="G1305" s="1">
        <v>847.04459999999995</v>
      </c>
    </row>
    <row r="1306" spans="1:7" x14ac:dyDescent="0.3">
      <c r="A1306">
        <v>1304</v>
      </c>
      <c r="B1306" s="1">
        <v>109.294</v>
      </c>
      <c r="C1306" s="1">
        <v>109.294</v>
      </c>
      <c r="D1306" s="1">
        <v>19468.283200000002</v>
      </c>
      <c r="E1306" s="1">
        <v>4.1082999999999998</v>
      </c>
      <c r="F1306" s="1">
        <v>118.62130000000001</v>
      </c>
      <c r="G1306" s="1">
        <v>817.23270000000002</v>
      </c>
    </row>
    <row r="1307" spans="1:7" x14ac:dyDescent="0.3">
      <c r="A1307">
        <v>1305</v>
      </c>
      <c r="B1307" s="1">
        <v>109.377</v>
      </c>
      <c r="C1307" s="1">
        <v>109.377</v>
      </c>
      <c r="D1307" s="1">
        <v>19486.641599999999</v>
      </c>
      <c r="E1307" s="1">
        <v>4.4983000000000004</v>
      </c>
      <c r="F1307" s="1">
        <v>122.7484</v>
      </c>
      <c r="G1307" s="1">
        <v>898.21609999999998</v>
      </c>
    </row>
    <row r="1308" spans="1:7" x14ac:dyDescent="0.3">
      <c r="A1308">
        <v>1306</v>
      </c>
      <c r="B1308" s="1">
        <v>109.461</v>
      </c>
      <c r="C1308" s="1">
        <v>109.461</v>
      </c>
      <c r="D1308" s="1">
        <v>19467.653300000002</v>
      </c>
      <c r="E1308" s="1">
        <v>5.1845999999999997</v>
      </c>
      <c r="F1308" s="1">
        <v>137.68700000000001</v>
      </c>
      <c r="G1308" s="1">
        <v>617.16920000000005</v>
      </c>
    </row>
    <row r="1309" spans="1:7" x14ac:dyDescent="0.3">
      <c r="A1309">
        <v>1307</v>
      </c>
      <c r="B1309" s="1">
        <v>109.545</v>
      </c>
      <c r="C1309" s="1">
        <v>109.545</v>
      </c>
      <c r="D1309" s="1">
        <v>19466.813699999999</v>
      </c>
      <c r="E1309" s="1">
        <v>4.9756999999999998</v>
      </c>
      <c r="F1309" s="1">
        <v>126.7362</v>
      </c>
      <c r="G1309" s="1">
        <v>810.49239999999998</v>
      </c>
    </row>
    <row r="1310" spans="1:7" x14ac:dyDescent="0.3">
      <c r="A1310">
        <v>1308</v>
      </c>
      <c r="B1310" s="1">
        <v>109.629</v>
      </c>
      <c r="C1310" s="1">
        <v>109.629</v>
      </c>
      <c r="D1310" s="1">
        <v>19506.1001</v>
      </c>
      <c r="E1310" s="1">
        <v>7.2466999999999997</v>
      </c>
      <c r="F1310" s="1">
        <v>138.39709999999999</v>
      </c>
      <c r="G1310" s="1">
        <v>693.37850000000003</v>
      </c>
    </row>
    <row r="1311" spans="1:7" x14ac:dyDescent="0.3">
      <c r="A1311">
        <v>1309</v>
      </c>
      <c r="B1311" s="1">
        <v>109.71299999999999</v>
      </c>
      <c r="C1311" s="1">
        <v>109.71299999999999</v>
      </c>
      <c r="D1311" s="1">
        <v>19500.1705</v>
      </c>
      <c r="E1311" s="1">
        <v>5.4687999999999999</v>
      </c>
      <c r="F1311" s="1">
        <v>134.79089999999999</v>
      </c>
      <c r="G1311" s="1">
        <v>762.40319999999997</v>
      </c>
    </row>
    <row r="1312" spans="1:7" x14ac:dyDescent="0.3">
      <c r="A1312">
        <v>1310</v>
      </c>
      <c r="B1312" s="1">
        <v>109.797</v>
      </c>
      <c r="C1312" s="1">
        <v>109.797</v>
      </c>
      <c r="D1312" s="1">
        <v>19453.513999999999</v>
      </c>
      <c r="E1312" s="1">
        <v>4.0186999999999999</v>
      </c>
      <c r="F1312" s="1">
        <v>117.01990000000001</v>
      </c>
      <c r="G1312" s="1">
        <v>1009.8937</v>
      </c>
    </row>
    <row r="1313" spans="1:7" x14ac:dyDescent="0.3">
      <c r="A1313">
        <v>1311</v>
      </c>
      <c r="B1313" s="1">
        <v>109.881</v>
      </c>
      <c r="C1313" s="1">
        <v>109.881</v>
      </c>
      <c r="D1313" s="1">
        <v>19483.700700000001</v>
      </c>
      <c r="E1313" s="1">
        <v>3.8391999999999999</v>
      </c>
      <c r="F1313" s="1">
        <v>108.5416</v>
      </c>
      <c r="G1313" s="1">
        <v>1081.4764</v>
      </c>
    </row>
    <row r="1314" spans="1:7" x14ac:dyDescent="0.3">
      <c r="A1314">
        <v>1312</v>
      </c>
      <c r="B1314" s="1">
        <v>109.964</v>
      </c>
      <c r="C1314" s="1">
        <v>109.964</v>
      </c>
      <c r="D1314" s="1">
        <v>19480.5723</v>
      </c>
      <c r="E1314" s="1">
        <v>5.3304999999999998</v>
      </c>
      <c r="F1314" s="1">
        <v>136.36150000000001</v>
      </c>
      <c r="G1314" s="1">
        <v>586.16099999999994</v>
      </c>
    </row>
    <row r="1315" spans="1:7" x14ac:dyDescent="0.3">
      <c r="A1315">
        <v>1313</v>
      </c>
      <c r="B1315" s="1">
        <v>110.048</v>
      </c>
      <c r="C1315" s="1">
        <v>110.048</v>
      </c>
      <c r="D1315" s="1">
        <v>19687.433099999998</v>
      </c>
      <c r="E1315" s="1">
        <v>4.2828999999999997</v>
      </c>
      <c r="F1315" s="1">
        <v>155.9768</v>
      </c>
      <c r="G1315" s="1">
        <v>957.01859999999999</v>
      </c>
    </row>
    <row r="1316" spans="1:7" x14ac:dyDescent="0.3">
      <c r="A1316">
        <v>1314</v>
      </c>
      <c r="B1316" s="1">
        <v>110.13200000000001</v>
      </c>
      <c r="C1316" s="1">
        <v>110.13200000000001</v>
      </c>
      <c r="D1316" s="1">
        <v>20026.756099999999</v>
      </c>
      <c r="E1316" s="1">
        <v>3.4581</v>
      </c>
      <c r="F1316" s="1">
        <v>122.0292</v>
      </c>
      <c r="G1316" s="1">
        <v>1708.078</v>
      </c>
    </row>
    <row r="1317" spans="1:7" x14ac:dyDescent="0.3">
      <c r="A1317">
        <v>1315</v>
      </c>
      <c r="B1317" s="1">
        <v>110.21599999999999</v>
      </c>
      <c r="C1317" s="1">
        <v>110.21599999999999</v>
      </c>
      <c r="D1317" s="1">
        <v>20249.026999999998</v>
      </c>
      <c r="E1317" s="1">
        <v>4.5092999999999996</v>
      </c>
      <c r="F1317" s="1">
        <v>153.9666</v>
      </c>
      <c r="G1317" s="1">
        <v>872.53430000000003</v>
      </c>
    </row>
    <row r="1318" spans="1:7" x14ac:dyDescent="0.3">
      <c r="A1318">
        <v>1316</v>
      </c>
      <c r="B1318" s="1">
        <v>110.3</v>
      </c>
      <c r="C1318" s="1">
        <v>110.3</v>
      </c>
      <c r="D1318" s="1">
        <v>20380.949700000001</v>
      </c>
      <c r="E1318" s="1">
        <v>5.0644</v>
      </c>
      <c r="F1318" s="1">
        <v>100.0184</v>
      </c>
      <c r="G1318" s="1">
        <v>632.05340000000001</v>
      </c>
    </row>
    <row r="1319" spans="1:7" x14ac:dyDescent="0.3">
      <c r="A1319">
        <v>1317</v>
      </c>
      <c r="B1319" s="1">
        <v>110.384</v>
      </c>
      <c r="C1319" s="1">
        <v>110.384</v>
      </c>
      <c r="D1319" s="1">
        <v>20459.645499999999</v>
      </c>
      <c r="E1319" s="1">
        <v>4.6707000000000001</v>
      </c>
      <c r="F1319" s="1">
        <v>88.147800000000004</v>
      </c>
      <c r="G1319" s="1">
        <v>1047.2057</v>
      </c>
    </row>
    <row r="1320" spans="1:7" x14ac:dyDescent="0.3">
      <c r="A1320">
        <v>1318</v>
      </c>
      <c r="B1320" s="1">
        <v>110.467</v>
      </c>
      <c r="C1320" s="1">
        <v>110.467</v>
      </c>
      <c r="D1320" s="1">
        <v>20488.7402</v>
      </c>
      <c r="E1320" s="1">
        <v>4.0616000000000003</v>
      </c>
      <c r="F1320" s="1">
        <v>71.782300000000006</v>
      </c>
      <c r="G1320" s="1">
        <v>713.3415</v>
      </c>
    </row>
    <row r="1321" spans="1:7" x14ac:dyDescent="0.3">
      <c r="A1321">
        <v>1319</v>
      </c>
      <c r="B1321" s="1">
        <v>110.551</v>
      </c>
      <c r="C1321" s="1">
        <v>110.551</v>
      </c>
      <c r="D1321" s="1">
        <v>20501.771700000001</v>
      </c>
      <c r="E1321" s="1">
        <v>7.3804999999999996</v>
      </c>
      <c r="F1321" s="1">
        <v>104.7597</v>
      </c>
      <c r="G1321" s="1">
        <v>902.12059999999997</v>
      </c>
    </row>
    <row r="1322" spans="1:7" x14ac:dyDescent="0.3">
      <c r="A1322">
        <v>1320</v>
      </c>
      <c r="B1322" s="1">
        <v>110.63500000000001</v>
      </c>
      <c r="C1322" s="1">
        <v>110.63500000000001</v>
      </c>
      <c r="D1322" s="1">
        <v>20505.810000000001</v>
      </c>
      <c r="E1322" s="1">
        <v>7.4686000000000003</v>
      </c>
      <c r="F1322" s="1">
        <v>93.128299999999996</v>
      </c>
      <c r="G1322" s="1">
        <v>925.66809999999998</v>
      </c>
    </row>
    <row r="1323" spans="1:7" x14ac:dyDescent="0.3">
      <c r="A1323">
        <v>1321</v>
      </c>
      <c r="B1323" s="1">
        <v>110.71899999999999</v>
      </c>
      <c r="C1323" s="1">
        <v>110.71899999999999</v>
      </c>
      <c r="D1323" s="1">
        <v>20500.821</v>
      </c>
      <c r="E1323" s="1">
        <v>10.991</v>
      </c>
      <c r="F1323" s="1">
        <v>100.40649999999999</v>
      </c>
      <c r="G1323" s="1">
        <v>664.84130000000005</v>
      </c>
    </row>
    <row r="1324" spans="1:7" x14ac:dyDescent="0.3">
      <c r="A1324">
        <v>1322</v>
      </c>
      <c r="B1324" s="1">
        <v>110.803</v>
      </c>
      <c r="C1324" s="1">
        <v>110.803</v>
      </c>
      <c r="D1324" s="1">
        <v>20542.305199999999</v>
      </c>
      <c r="E1324" s="1">
        <v>5.7103999999999999</v>
      </c>
      <c r="F1324" s="1">
        <v>91.254199999999997</v>
      </c>
      <c r="G1324" s="1">
        <v>888.57640000000004</v>
      </c>
    </row>
    <row r="1325" spans="1:7" x14ac:dyDescent="0.3">
      <c r="A1325">
        <v>1323</v>
      </c>
      <c r="B1325" s="1">
        <v>110.887</v>
      </c>
      <c r="C1325" s="1">
        <v>110.887</v>
      </c>
      <c r="D1325" s="1">
        <v>20507.8393</v>
      </c>
      <c r="E1325" s="1">
        <v>4.9645999999999999</v>
      </c>
      <c r="F1325" s="1">
        <v>93.376099999999994</v>
      </c>
      <c r="G1325" s="1">
        <v>705.68820000000005</v>
      </c>
    </row>
    <row r="1326" spans="1:7" x14ac:dyDescent="0.3">
      <c r="A1326">
        <v>1324</v>
      </c>
      <c r="B1326" s="1">
        <v>110.971</v>
      </c>
      <c r="C1326" s="1">
        <v>110.971</v>
      </c>
      <c r="D1326" s="1">
        <v>20487.404399999999</v>
      </c>
      <c r="E1326" s="1">
        <v>5.2179000000000002</v>
      </c>
      <c r="F1326" s="1">
        <v>90.654200000000003</v>
      </c>
      <c r="G1326" s="1">
        <v>1062.528</v>
      </c>
    </row>
    <row r="1327" spans="1:7" x14ac:dyDescent="0.3">
      <c r="A1327">
        <v>1325</v>
      </c>
      <c r="B1327" s="1">
        <v>111.054</v>
      </c>
      <c r="C1327" s="1">
        <v>111.054</v>
      </c>
      <c r="D1327" s="1">
        <v>20504.976600000002</v>
      </c>
      <c r="E1327" s="1">
        <v>7.7984</v>
      </c>
      <c r="F1327" s="1">
        <v>85.999200000000002</v>
      </c>
      <c r="G1327" s="1">
        <v>882.66669999999999</v>
      </c>
    </row>
    <row r="1328" spans="1:7" x14ac:dyDescent="0.3">
      <c r="A1328">
        <v>1326</v>
      </c>
      <c r="B1328" s="1">
        <v>111.13800000000001</v>
      </c>
      <c r="C1328" s="1">
        <v>111.13800000000001</v>
      </c>
      <c r="D1328" s="1">
        <v>20455.919000000002</v>
      </c>
      <c r="E1328" s="1">
        <v>5.0292000000000003</v>
      </c>
      <c r="F1328" s="1">
        <v>100.2852</v>
      </c>
      <c r="G1328" s="1">
        <v>742.94860000000006</v>
      </c>
    </row>
    <row r="1329" spans="1:7" x14ac:dyDescent="0.3">
      <c r="A1329">
        <v>1327</v>
      </c>
      <c r="B1329" s="1">
        <v>111.22199999999999</v>
      </c>
      <c r="C1329" s="1">
        <v>111.22199999999999</v>
      </c>
      <c r="D1329" s="1">
        <v>20497.987000000001</v>
      </c>
      <c r="E1329" s="1">
        <v>6.9073000000000002</v>
      </c>
      <c r="F1329" s="1">
        <v>95.141900000000007</v>
      </c>
      <c r="G1329" s="1">
        <v>851.93610000000001</v>
      </c>
    </row>
    <row r="1330" spans="1:7" x14ac:dyDescent="0.3">
      <c r="A1330">
        <v>1328</v>
      </c>
      <c r="B1330" s="1">
        <v>111.306</v>
      </c>
      <c r="C1330" s="1">
        <v>111.306</v>
      </c>
      <c r="D1330" s="1">
        <v>20462.979500000001</v>
      </c>
      <c r="E1330" s="1">
        <v>5.1406000000000001</v>
      </c>
      <c r="F1330" s="1">
        <v>95.455200000000005</v>
      </c>
      <c r="G1330" s="1">
        <v>684.05370000000005</v>
      </c>
    </row>
    <row r="1331" spans="1:7" x14ac:dyDescent="0.3">
      <c r="A1331">
        <v>1329</v>
      </c>
      <c r="B1331" s="1">
        <v>111.39</v>
      </c>
      <c r="C1331" s="1">
        <v>111.39</v>
      </c>
      <c r="D1331" s="1">
        <v>20479.575099999998</v>
      </c>
      <c r="E1331" s="1">
        <v>5.1733000000000002</v>
      </c>
      <c r="F1331" s="1">
        <v>96.234999999999999</v>
      </c>
      <c r="G1331" s="1">
        <v>759.06280000000004</v>
      </c>
    </row>
    <row r="1332" spans="1:7" x14ac:dyDescent="0.3">
      <c r="A1332">
        <v>1330</v>
      </c>
      <c r="B1332" s="1">
        <v>111.474</v>
      </c>
      <c r="C1332" s="1">
        <v>111.474</v>
      </c>
      <c r="D1332" s="1">
        <v>20472.7991</v>
      </c>
      <c r="E1332" s="1">
        <v>6.4359999999999999</v>
      </c>
      <c r="F1332" s="1">
        <v>94.206599999999995</v>
      </c>
      <c r="G1332" s="1">
        <v>1111.0432000000001</v>
      </c>
    </row>
    <row r="1333" spans="1:7" x14ac:dyDescent="0.3">
      <c r="A1333">
        <v>1331</v>
      </c>
      <c r="B1333" s="1">
        <v>111.557</v>
      </c>
      <c r="C1333" s="1">
        <v>111.557</v>
      </c>
      <c r="D1333" s="1">
        <v>20476.4064</v>
      </c>
      <c r="E1333" s="1">
        <v>4.2168000000000001</v>
      </c>
      <c r="F1333" s="1">
        <v>97.395899999999997</v>
      </c>
      <c r="G1333" s="1">
        <v>736.63940000000002</v>
      </c>
    </row>
    <row r="1334" spans="1:7" x14ac:dyDescent="0.3">
      <c r="A1334">
        <v>1332</v>
      </c>
      <c r="B1334" s="1">
        <v>111.64100000000001</v>
      </c>
      <c r="C1334" s="1">
        <v>111.64100000000001</v>
      </c>
      <c r="D1334" s="1">
        <v>20478.712500000001</v>
      </c>
      <c r="E1334" s="1">
        <v>5.6886000000000001</v>
      </c>
      <c r="F1334" s="1">
        <v>92.754400000000004</v>
      </c>
      <c r="G1334" s="1">
        <v>671.52279999999996</v>
      </c>
    </row>
    <row r="1335" spans="1:7" x14ac:dyDescent="0.3">
      <c r="A1335">
        <v>1333</v>
      </c>
      <c r="B1335" s="1">
        <v>111.72499999999999</v>
      </c>
      <c r="C1335" s="1">
        <v>111.72499999999999</v>
      </c>
      <c r="D1335" s="1">
        <v>20501.5798</v>
      </c>
      <c r="E1335" s="1">
        <v>3.1295999999999999</v>
      </c>
      <c r="F1335" s="1">
        <v>74.994900000000001</v>
      </c>
      <c r="G1335" s="1">
        <v>1064.2837</v>
      </c>
    </row>
    <row r="1336" spans="1:7" x14ac:dyDescent="0.3">
      <c r="A1336">
        <v>1334</v>
      </c>
      <c r="B1336" s="1">
        <v>111.809</v>
      </c>
      <c r="C1336" s="1">
        <v>111.809</v>
      </c>
      <c r="D1336" s="1">
        <v>20470.692999999999</v>
      </c>
      <c r="E1336" s="1">
        <v>8.4297000000000004</v>
      </c>
      <c r="F1336" s="1">
        <v>72.771100000000004</v>
      </c>
      <c r="G1336" s="1">
        <v>516.2251</v>
      </c>
    </row>
    <row r="1337" spans="1:7" x14ac:dyDescent="0.3">
      <c r="A1337">
        <v>1335</v>
      </c>
      <c r="B1337" s="1">
        <v>111.893</v>
      </c>
      <c r="C1337" s="1">
        <v>111.893</v>
      </c>
      <c r="D1337" s="1">
        <v>20507.699499999999</v>
      </c>
      <c r="E1337" s="1">
        <v>5.9688999999999997</v>
      </c>
      <c r="F1337" s="1">
        <v>86.507599999999996</v>
      </c>
      <c r="G1337" s="1">
        <v>657.59320000000002</v>
      </c>
    </row>
    <row r="1338" spans="1:7" x14ac:dyDescent="0.3">
      <c r="A1338">
        <v>1336</v>
      </c>
      <c r="B1338" s="1">
        <v>111.977</v>
      </c>
      <c r="C1338" s="1">
        <v>111.977</v>
      </c>
      <c r="D1338" s="1">
        <v>20526.611799999999</v>
      </c>
      <c r="E1338" s="1">
        <v>2.8687999999999998</v>
      </c>
      <c r="F1338" s="1">
        <v>77.437600000000003</v>
      </c>
      <c r="G1338" s="1">
        <v>1206.6887999999999</v>
      </c>
    </row>
    <row r="1339" spans="1:7" x14ac:dyDescent="0.3">
      <c r="A1339">
        <v>1337</v>
      </c>
      <c r="B1339" s="1">
        <v>112.06100000000001</v>
      </c>
      <c r="C1339" s="1">
        <v>112.06100000000001</v>
      </c>
      <c r="D1339" s="1">
        <v>20503.538100000002</v>
      </c>
      <c r="E1339" s="1">
        <v>5.9626000000000001</v>
      </c>
      <c r="F1339" s="1">
        <v>103.6769</v>
      </c>
      <c r="G1339" s="1">
        <v>637.72159999999997</v>
      </c>
    </row>
    <row r="1340" spans="1:7" x14ac:dyDescent="0.3">
      <c r="A1340">
        <v>1338</v>
      </c>
      <c r="B1340" s="1">
        <v>112.14400000000001</v>
      </c>
      <c r="C1340" s="1">
        <v>112.14400000000001</v>
      </c>
      <c r="D1340" s="1">
        <v>20515.1898</v>
      </c>
      <c r="E1340" s="1">
        <v>7.5103</v>
      </c>
      <c r="F1340" s="1">
        <v>107.3733</v>
      </c>
      <c r="G1340" s="1">
        <v>458.52789999999999</v>
      </c>
    </row>
    <row r="1341" spans="1:7" x14ac:dyDescent="0.3">
      <c r="A1341">
        <v>1339</v>
      </c>
      <c r="B1341" s="1">
        <v>112.22799999999999</v>
      </c>
      <c r="C1341" s="1">
        <v>112.22799999999999</v>
      </c>
      <c r="D1341" s="1">
        <v>20500.3086</v>
      </c>
      <c r="E1341" s="1">
        <v>6.5025000000000004</v>
      </c>
      <c r="F1341" s="1">
        <v>89.070099999999996</v>
      </c>
      <c r="G1341" s="1">
        <v>832.17020000000002</v>
      </c>
    </row>
    <row r="1342" spans="1:7" x14ac:dyDescent="0.3">
      <c r="A1342">
        <v>1340</v>
      </c>
      <c r="B1342" s="1">
        <v>112.312</v>
      </c>
      <c r="C1342" s="1">
        <v>112.312</v>
      </c>
      <c r="D1342" s="1">
        <v>20481.375499999998</v>
      </c>
      <c r="E1342" s="1">
        <v>4.7858000000000001</v>
      </c>
      <c r="F1342" s="1">
        <v>68.702500000000001</v>
      </c>
      <c r="G1342" s="1">
        <v>635.79020000000003</v>
      </c>
    </row>
    <row r="1343" spans="1:7" x14ac:dyDescent="0.3">
      <c r="A1343">
        <v>1341</v>
      </c>
      <c r="B1343" s="1">
        <v>112.396</v>
      </c>
      <c r="C1343" s="1">
        <v>112.396</v>
      </c>
      <c r="D1343" s="1">
        <v>20435.236799999999</v>
      </c>
      <c r="E1343" s="1">
        <v>3.5556000000000001</v>
      </c>
      <c r="F1343" s="1">
        <v>92.884</v>
      </c>
      <c r="G1343" s="1">
        <v>1133.9601</v>
      </c>
    </row>
    <row r="1344" spans="1:7" x14ac:dyDescent="0.3">
      <c r="A1344">
        <v>1342</v>
      </c>
      <c r="B1344" s="1">
        <v>112.48</v>
      </c>
      <c r="C1344" s="1">
        <v>112.48</v>
      </c>
      <c r="D1344" s="1">
        <v>20477.883099999999</v>
      </c>
      <c r="E1344" s="1">
        <v>3.4967999999999999</v>
      </c>
      <c r="F1344" s="1">
        <v>86.575299999999999</v>
      </c>
      <c r="G1344" s="1">
        <v>1079.3411000000001</v>
      </c>
    </row>
    <row r="1345" spans="1:7" x14ac:dyDescent="0.3">
      <c r="A1345">
        <v>1343</v>
      </c>
      <c r="B1345" s="1">
        <v>112.56399999999999</v>
      </c>
      <c r="C1345" s="1">
        <v>112.56399999999999</v>
      </c>
      <c r="D1345" s="1">
        <v>20496.492099999999</v>
      </c>
      <c r="E1345" s="1">
        <v>7.0224000000000002</v>
      </c>
      <c r="F1345" s="1">
        <v>97.290700000000001</v>
      </c>
      <c r="G1345" s="1">
        <v>734.60040000000004</v>
      </c>
    </row>
    <row r="1346" spans="1:7" x14ac:dyDescent="0.3">
      <c r="A1346">
        <v>1344</v>
      </c>
      <c r="B1346" s="1">
        <v>112.64700000000001</v>
      </c>
      <c r="C1346" s="1">
        <v>112.64700000000001</v>
      </c>
      <c r="D1346" s="1">
        <v>20465.692800000001</v>
      </c>
      <c r="E1346" s="1">
        <v>5.6672000000000002</v>
      </c>
      <c r="F1346" s="1">
        <v>76.129300000000001</v>
      </c>
      <c r="G1346" s="1">
        <v>888.80359999999996</v>
      </c>
    </row>
    <row r="1347" spans="1:7" x14ac:dyDescent="0.3">
      <c r="A1347">
        <v>1345</v>
      </c>
      <c r="B1347" s="1">
        <v>112.73099999999999</v>
      </c>
      <c r="C1347" s="1">
        <v>112.73099999999999</v>
      </c>
      <c r="D1347" s="1">
        <v>20464.8151</v>
      </c>
      <c r="E1347" s="1">
        <v>4.7001999999999997</v>
      </c>
      <c r="F1347" s="1">
        <v>95.9953</v>
      </c>
      <c r="G1347" s="1">
        <v>922.43430000000001</v>
      </c>
    </row>
    <row r="1348" spans="1:7" x14ac:dyDescent="0.3">
      <c r="A1348">
        <v>1346</v>
      </c>
      <c r="B1348" s="1">
        <v>112.815</v>
      </c>
      <c r="C1348" s="1">
        <v>112.815</v>
      </c>
      <c r="D1348" s="1">
        <v>20453.760399999999</v>
      </c>
      <c r="E1348" s="1">
        <v>4.7762000000000002</v>
      </c>
      <c r="F1348" s="1">
        <v>80.786299999999997</v>
      </c>
      <c r="G1348" s="1">
        <v>843.81489999999997</v>
      </c>
    </row>
    <row r="1349" spans="1:7" x14ac:dyDescent="0.3">
      <c r="A1349">
        <v>1347</v>
      </c>
      <c r="B1349" s="1">
        <v>112.899</v>
      </c>
      <c r="C1349" s="1">
        <v>112.899</v>
      </c>
      <c r="D1349" s="1">
        <v>20445.248100000001</v>
      </c>
      <c r="E1349" s="1">
        <v>5.9865000000000004</v>
      </c>
      <c r="F1349" s="1">
        <v>90.402500000000003</v>
      </c>
      <c r="G1349" s="1">
        <v>637.5462</v>
      </c>
    </row>
    <row r="1350" spans="1:7" x14ac:dyDescent="0.3">
      <c r="A1350">
        <v>1348</v>
      </c>
      <c r="B1350" s="1">
        <v>112.983</v>
      </c>
      <c r="C1350" s="1">
        <v>112.983</v>
      </c>
      <c r="D1350" s="1">
        <v>20453.766800000001</v>
      </c>
      <c r="E1350" s="1">
        <v>5.9131999999999998</v>
      </c>
      <c r="F1350" s="1">
        <v>91.315399999999997</v>
      </c>
      <c r="G1350" s="1">
        <v>647.3338</v>
      </c>
    </row>
    <row r="1351" spans="1:7" x14ac:dyDescent="0.3">
      <c r="A1351">
        <v>1349</v>
      </c>
      <c r="B1351" s="1">
        <v>113.06699999999999</v>
      </c>
      <c r="C1351" s="1">
        <v>113.06699999999999</v>
      </c>
      <c r="D1351" s="1">
        <v>20435.655299999999</v>
      </c>
      <c r="E1351" s="1">
        <v>3.2296999999999998</v>
      </c>
      <c r="F1351" s="1">
        <v>77.181100000000001</v>
      </c>
      <c r="G1351" s="1">
        <v>1175.5498</v>
      </c>
    </row>
    <row r="1352" spans="1:7" x14ac:dyDescent="0.3">
      <c r="A1352">
        <v>1350</v>
      </c>
      <c r="B1352" s="1">
        <v>113.151</v>
      </c>
      <c r="C1352" s="1">
        <v>113.151</v>
      </c>
      <c r="D1352" s="1">
        <v>20486.467700000001</v>
      </c>
      <c r="E1352" s="1">
        <v>5.1058000000000003</v>
      </c>
      <c r="F1352" s="1">
        <v>89.063699999999997</v>
      </c>
      <c r="G1352" s="1">
        <v>612.87040000000002</v>
      </c>
    </row>
    <row r="1353" spans="1:7" x14ac:dyDescent="0.3">
      <c r="A1353">
        <v>1351</v>
      </c>
      <c r="B1353" s="1">
        <v>113.23399999999999</v>
      </c>
      <c r="C1353" s="1">
        <v>113.23399999999999</v>
      </c>
      <c r="D1353" s="1">
        <v>20445.313200000001</v>
      </c>
      <c r="E1353" s="1">
        <v>4.4393000000000002</v>
      </c>
      <c r="F1353" s="1">
        <v>87.922200000000004</v>
      </c>
      <c r="G1353" s="1">
        <v>908.31610000000001</v>
      </c>
    </row>
    <row r="1354" spans="1:7" x14ac:dyDescent="0.3">
      <c r="A1354">
        <v>1352</v>
      </c>
      <c r="B1354" s="1">
        <v>113.318</v>
      </c>
      <c r="C1354" s="1">
        <v>113.318</v>
      </c>
      <c r="D1354" s="1">
        <v>20471.030699999999</v>
      </c>
      <c r="E1354" s="1">
        <v>3.6583999999999999</v>
      </c>
      <c r="F1354" s="1">
        <v>77.611900000000006</v>
      </c>
      <c r="G1354" s="1">
        <v>881.24310000000003</v>
      </c>
    </row>
    <row r="1355" spans="1:7" x14ac:dyDescent="0.3">
      <c r="A1355">
        <v>1353</v>
      </c>
      <c r="B1355" s="1">
        <v>113.402</v>
      </c>
      <c r="C1355" s="1">
        <v>113.402</v>
      </c>
      <c r="D1355" s="1">
        <v>20483.110100000002</v>
      </c>
      <c r="E1355" s="1">
        <v>5.3536000000000001</v>
      </c>
      <c r="F1355" s="1">
        <v>95.789100000000005</v>
      </c>
      <c r="G1355" s="1">
        <v>658.35059999999999</v>
      </c>
    </row>
    <row r="1356" spans="1:7" x14ac:dyDescent="0.3">
      <c r="A1356">
        <v>1354</v>
      </c>
      <c r="B1356" s="1">
        <v>113.486</v>
      </c>
      <c r="C1356" s="1">
        <v>113.486</v>
      </c>
      <c r="D1356" s="1">
        <v>20470.957399999999</v>
      </c>
      <c r="E1356" s="1">
        <v>4.5865999999999998</v>
      </c>
      <c r="F1356" s="1">
        <v>79.476200000000006</v>
      </c>
      <c r="G1356" s="1">
        <v>703.5231</v>
      </c>
    </row>
    <row r="1357" spans="1:7" x14ac:dyDescent="0.3">
      <c r="A1357">
        <v>1355</v>
      </c>
      <c r="B1357" s="1">
        <v>113.57</v>
      </c>
      <c r="C1357" s="1">
        <v>113.57</v>
      </c>
      <c r="D1357" s="1">
        <v>20519.5111</v>
      </c>
      <c r="E1357" s="1">
        <v>5.0658000000000003</v>
      </c>
      <c r="F1357" s="1">
        <v>103.3068</v>
      </c>
      <c r="G1357" s="1">
        <v>768.47180000000003</v>
      </c>
    </row>
    <row r="1358" spans="1:7" x14ac:dyDescent="0.3">
      <c r="A1358">
        <v>1356</v>
      </c>
      <c r="B1358" s="1">
        <v>113.654</v>
      </c>
      <c r="C1358" s="1">
        <v>113.654</v>
      </c>
      <c r="D1358" s="1">
        <v>20502.5753</v>
      </c>
      <c r="E1358" s="1">
        <v>6.7941000000000003</v>
      </c>
      <c r="F1358" s="1">
        <v>93.141300000000001</v>
      </c>
      <c r="G1358" s="1">
        <v>762.36159999999995</v>
      </c>
    </row>
    <row r="1359" spans="1:7" x14ac:dyDescent="0.3">
      <c r="A1359">
        <v>1357</v>
      </c>
      <c r="B1359" s="1">
        <v>113.73699999999999</v>
      </c>
      <c r="C1359" s="1">
        <v>113.73699999999999</v>
      </c>
      <c r="D1359" s="1">
        <v>20502.825799999999</v>
      </c>
      <c r="E1359" s="1">
        <v>5.5853999999999999</v>
      </c>
      <c r="F1359" s="1">
        <v>93.317700000000002</v>
      </c>
      <c r="G1359" s="1">
        <v>1013.5465</v>
      </c>
    </row>
    <row r="1360" spans="1:7" x14ac:dyDescent="0.3">
      <c r="A1360">
        <v>1358</v>
      </c>
      <c r="B1360" s="1">
        <v>113.821</v>
      </c>
      <c r="C1360" s="1">
        <v>113.821</v>
      </c>
      <c r="D1360" s="1">
        <v>20474.051800000001</v>
      </c>
      <c r="E1360" s="1">
        <v>3.8469000000000002</v>
      </c>
      <c r="F1360" s="1">
        <v>97.225399999999993</v>
      </c>
      <c r="G1360" s="1">
        <v>760.88559999999995</v>
      </c>
    </row>
    <row r="1361" spans="1:7" x14ac:dyDescent="0.3">
      <c r="A1361">
        <v>1359</v>
      </c>
      <c r="B1361" s="1">
        <v>113.905</v>
      </c>
      <c r="C1361" s="1">
        <v>113.905</v>
      </c>
      <c r="D1361" s="1">
        <v>20459.033200000002</v>
      </c>
      <c r="E1361" s="1">
        <v>3.5284</v>
      </c>
      <c r="F1361" s="1">
        <v>89.443700000000007</v>
      </c>
      <c r="G1361" s="1">
        <v>855.59439999999995</v>
      </c>
    </row>
    <row r="1362" spans="1:7" x14ac:dyDescent="0.3">
      <c r="A1362">
        <v>1360</v>
      </c>
      <c r="B1362" s="1">
        <v>113.989</v>
      </c>
      <c r="C1362" s="1">
        <v>113.989</v>
      </c>
      <c r="D1362" s="1">
        <v>20453.935300000001</v>
      </c>
      <c r="E1362" s="1">
        <v>3.3895</v>
      </c>
      <c r="F1362" s="1">
        <v>92.468599999999995</v>
      </c>
      <c r="G1362" s="1">
        <v>1193.4866</v>
      </c>
    </row>
    <row r="1363" spans="1:7" x14ac:dyDescent="0.3">
      <c r="A1363">
        <v>1361</v>
      </c>
      <c r="B1363" s="1">
        <v>114.07299999999999</v>
      </c>
      <c r="C1363" s="1">
        <v>114.07299999999999</v>
      </c>
      <c r="D1363" s="1">
        <v>20442.883399999999</v>
      </c>
      <c r="E1363" s="1">
        <v>4.6071</v>
      </c>
      <c r="F1363" s="1">
        <v>71.441100000000006</v>
      </c>
      <c r="G1363" s="1">
        <v>736.01549999999997</v>
      </c>
    </row>
    <row r="1364" spans="1:7" x14ac:dyDescent="0.3">
      <c r="A1364">
        <v>1362</v>
      </c>
      <c r="B1364" s="1">
        <v>114.157</v>
      </c>
      <c r="C1364" s="1">
        <v>114.157</v>
      </c>
      <c r="D1364" s="1">
        <v>20455.0501</v>
      </c>
      <c r="E1364" s="1">
        <v>4.4958</v>
      </c>
      <c r="F1364" s="1">
        <v>102.61</v>
      </c>
      <c r="G1364" s="1">
        <v>868.68790000000001</v>
      </c>
    </row>
    <row r="1365" spans="1:7" x14ac:dyDescent="0.3">
      <c r="A1365">
        <v>1363</v>
      </c>
      <c r="B1365" s="1">
        <v>114.241</v>
      </c>
      <c r="C1365" s="1">
        <v>114.241</v>
      </c>
      <c r="D1365" s="1">
        <v>20459.514500000001</v>
      </c>
      <c r="E1365" s="1">
        <v>6.5650000000000004</v>
      </c>
      <c r="F1365" s="1">
        <v>80.537599999999998</v>
      </c>
      <c r="G1365" s="1">
        <v>434.56450000000001</v>
      </c>
    </row>
    <row r="1366" spans="1:7" x14ac:dyDescent="0.3">
      <c r="A1366">
        <v>1364</v>
      </c>
      <c r="B1366" s="1">
        <v>114.324</v>
      </c>
      <c r="C1366" s="1">
        <v>114.324</v>
      </c>
      <c r="D1366" s="1">
        <v>20476.090199999999</v>
      </c>
      <c r="E1366" s="1">
        <v>5.9272999999999998</v>
      </c>
      <c r="F1366" s="1">
        <v>98.173699999999997</v>
      </c>
      <c r="G1366" s="1">
        <v>555.43200000000002</v>
      </c>
    </row>
    <row r="1367" spans="1:7" x14ac:dyDescent="0.3">
      <c r="A1367">
        <v>1365</v>
      </c>
      <c r="B1367" s="1">
        <v>114.408</v>
      </c>
      <c r="C1367" s="1">
        <v>114.408</v>
      </c>
      <c r="D1367" s="1">
        <v>20430.381000000001</v>
      </c>
      <c r="E1367" s="1">
        <v>6.6422999999999996</v>
      </c>
      <c r="F1367" s="1">
        <v>86.752399999999994</v>
      </c>
      <c r="G1367" s="1">
        <v>835.37130000000002</v>
      </c>
    </row>
    <row r="1368" spans="1:7" x14ac:dyDescent="0.3">
      <c r="A1368">
        <v>1366</v>
      </c>
      <c r="B1368" s="1">
        <v>114.492</v>
      </c>
      <c r="C1368" s="1">
        <v>114.492</v>
      </c>
      <c r="D1368" s="1">
        <v>20441.763500000001</v>
      </c>
      <c r="E1368" s="1">
        <v>3.9723000000000002</v>
      </c>
      <c r="F1368" s="1">
        <v>92.594499999999996</v>
      </c>
      <c r="G1368" s="1">
        <v>1081.5137</v>
      </c>
    </row>
    <row r="1369" spans="1:7" x14ac:dyDescent="0.3">
      <c r="A1369">
        <v>1367</v>
      </c>
      <c r="B1369" s="1">
        <v>114.57599999999999</v>
      </c>
      <c r="C1369" s="1">
        <v>114.57599999999999</v>
      </c>
      <c r="D1369" s="1">
        <v>20442.340199999999</v>
      </c>
      <c r="E1369" s="1">
        <v>3.6856</v>
      </c>
      <c r="F1369" s="1">
        <v>91.926900000000003</v>
      </c>
      <c r="G1369" s="1">
        <v>921.11530000000005</v>
      </c>
    </row>
    <row r="1370" spans="1:7" x14ac:dyDescent="0.3">
      <c r="A1370">
        <v>1368</v>
      </c>
      <c r="B1370" s="1">
        <v>114.66</v>
      </c>
      <c r="C1370" s="1">
        <v>114.66</v>
      </c>
      <c r="D1370" s="1">
        <v>20485.496999999999</v>
      </c>
      <c r="E1370" s="1">
        <v>4.3667999999999996</v>
      </c>
      <c r="F1370" s="1">
        <v>106.688</v>
      </c>
      <c r="G1370" s="1">
        <v>697.41840000000002</v>
      </c>
    </row>
    <row r="1371" spans="1:7" x14ac:dyDescent="0.3">
      <c r="A1371">
        <v>1369</v>
      </c>
      <c r="B1371" s="1">
        <v>114.744</v>
      </c>
      <c r="C1371" s="1">
        <v>114.744</v>
      </c>
      <c r="D1371" s="1">
        <v>20460.349999999999</v>
      </c>
      <c r="E1371" s="1">
        <v>4.5651000000000002</v>
      </c>
      <c r="F1371" s="1">
        <v>72.699399999999997</v>
      </c>
      <c r="G1371" s="1">
        <v>727.37779999999998</v>
      </c>
    </row>
    <row r="1372" spans="1:7" x14ac:dyDescent="0.3">
      <c r="A1372">
        <v>1370</v>
      </c>
      <c r="B1372" s="1">
        <v>114.827</v>
      </c>
      <c r="C1372" s="1">
        <v>114.827</v>
      </c>
      <c r="D1372" s="1">
        <v>20465.928599999999</v>
      </c>
      <c r="E1372" s="1">
        <v>5.4817</v>
      </c>
      <c r="F1372" s="1">
        <v>85.402100000000004</v>
      </c>
      <c r="G1372" s="1">
        <v>1127.1804999999999</v>
      </c>
    </row>
    <row r="1373" spans="1:7" x14ac:dyDescent="0.3">
      <c r="A1373">
        <v>1371</v>
      </c>
      <c r="B1373" s="1">
        <v>114.911</v>
      </c>
      <c r="C1373" s="1">
        <v>114.911</v>
      </c>
      <c r="D1373" s="1">
        <v>20431.707600000002</v>
      </c>
      <c r="E1373" s="1">
        <v>4.7210999999999999</v>
      </c>
      <c r="F1373" s="1">
        <v>97.306200000000004</v>
      </c>
      <c r="G1373" s="1">
        <v>845.98239999999998</v>
      </c>
    </row>
    <row r="1374" spans="1:7" x14ac:dyDescent="0.3">
      <c r="A1374">
        <v>1372</v>
      </c>
      <c r="B1374" s="1">
        <v>114.995</v>
      </c>
      <c r="C1374" s="1">
        <v>114.995</v>
      </c>
      <c r="D1374" s="1">
        <v>20468.045399999999</v>
      </c>
      <c r="E1374" s="1">
        <v>6.4855999999999998</v>
      </c>
      <c r="F1374" s="1">
        <v>102.953</v>
      </c>
      <c r="G1374" s="1">
        <v>822.16719999999998</v>
      </c>
    </row>
    <row r="1375" spans="1:7" x14ac:dyDescent="0.3">
      <c r="A1375">
        <v>1373</v>
      </c>
      <c r="B1375" s="1">
        <v>115.07899999999999</v>
      </c>
      <c r="C1375" s="1">
        <v>115.07899999999999</v>
      </c>
      <c r="D1375" s="1">
        <v>20423.044999999998</v>
      </c>
      <c r="E1375" s="1">
        <v>5.6573000000000002</v>
      </c>
      <c r="F1375" s="1">
        <v>65.861400000000003</v>
      </c>
      <c r="G1375" s="1">
        <v>844.39070000000004</v>
      </c>
    </row>
    <row r="1376" spans="1:7" x14ac:dyDescent="0.3">
      <c r="A1376">
        <v>1374</v>
      </c>
      <c r="B1376" s="1">
        <v>115.163</v>
      </c>
      <c r="C1376" s="1">
        <v>115.163</v>
      </c>
      <c r="D1376" s="1">
        <v>20473.182400000002</v>
      </c>
      <c r="E1376" s="1">
        <v>7.3502000000000001</v>
      </c>
      <c r="F1376" s="1">
        <v>89.756900000000002</v>
      </c>
      <c r="G1376" s="1">
        <v>666.89359999999999</v>
      </c>
    </row>
    <row r="1377" spans="1:7" x14ac:dyDescent="0.3">
      <c r="A1377">
        <v>1375</v>
      </c>
      <c r="B1377" s="1">
        <v>115.247</v>
      </c>
      <c r="C1377" s="1">
        <v>115.247</v>
      </c>
      <c r="D1377" s="1">
        <v>20561.879199999999</v>
      </c>
      <c r="E1377" s="1">
        <v>5.1669999999999998</v>
      </c>
      <c r="F1377" s="1">
        <v>93.311599999999999</v>
      </c>
      <c r="G1377" s="1">
        <v>934.67589999999996</v>
      </c>
    </row>
    <row r="1378" spans="1:7" x14ac:dyDescent="0.3">
      <c r="A1378">
        <v>1376</v>
      </c>
      <c r="B1378" s="1">
        <v>115.331</v>
      </c>
      <c r="C1378" s="1">
        <v>115.331</v>
      </c>
      <c r="D1378" s="1">
        <v>20695.520799999998</v>
      </c>
      <c r="E1378" s="1">
        <v>3.0840000000000001</v>
      </c>
      <c r="F1378" s="1">
        <v>117.49809999999999</v>
      </c>
      <c r="G1378" s="1">
        <v>1456.2295999999999</v>
      </c>
    </row>
    <row r="1379" spans="1:7" x14ac:dyDescent="0.3">
      <c r="A1379">
        <v>1377</v>
      </c>
      <c r="B1379" s="1">
        <v>115.414</v>
      </c>
      <c r="C1379" s="1">
        <v>115.414</v>
      </c>
      <c r="D1379" s="1">
        <v>20779.851600000002</v>
      </c>
      <c r="E1379" s="1">
        <v>1.8341000000000001</v>
      </c>
      <c r="F1379" s="1">
        <v>45.270499999999998</v>
      </c>
      <c r="G1379" s="1">
        <v>1906.4935</v>
      </c>
    </row>
    <row r="1380" spans="1:7" x14ac:dyDescent="0.3">
      <c r="A1380">
        <v>1378</v>
      </c>
      <c r="B1380" s="1">
        <v>115.498</v>
      </c>
      <c r="C1380" s="1">
        <v>115.498</v>
      </c>
      <c r="D1380" s="1">
        <v>20816.161199999999</v>
      </c>
      <c r="E1380" s="1">
        <v>2.5406</v>
      </c>
      <c r="F1380" s="1">
        <v>52.224400000000003</v>
      </c>
      <c r="G1380" s="1">
        <v>1826.7009</v>
      </c>
    </row>
    <row r="1381" spans="1:7" x14ac:dyDescent="0.3">
      <c r="A1381">
        <v>1379</v>
      </c>
      <c r="B1381" s="1">
        <v>115.58199999999999</v>
      </c>
      <c r="C1381" s="1">
        <v>115.58199999999999</v>
      </c>
      <c r="D1381" s="1">
        <v>20784.2703</v>
      </c>
      <c r="E1381" s="1">
        <v>3.403</v>
      </c>
      <c r="F1381" s="1">
        <v>55.5901</v>
      </c>
      <c r="G1381" s="1">
        <v>1112.6152999999999</v>
      </c>
    </row>
    <row r="1382" spans="1:7" x14ac:dyDescent="0.3">
      <c r="A1382">
        <v>1380</v>
      </c>
      <c r="B1382" s="1">
        <v>115.666</v>
      </c>
      <c r="C1382" s="1">
        <v>115.666</v>
      </c>
      <c r="D1382" s="1">
        <v>20791.762299999999</v>
      </c>
      <c r="E1382" s="1">
        <v>3.5249999999999999</v>
      </c>
      <c r="F1382" s="1">
        <v>34.999699999999997</v>
      </c>
      <c r="G1382" s="1">
        <v>1915.7646</v>
      </c>
    </row>
    <row r="1383" spans="1:7" x14ac:dyDescent="0.3">
      <c r="A1383">
        <v>1381</v>
      </c>
      <c r="B1383" s="1">
        <v>115.75</v>
      </c>
      <c r="C1383" s="1">
        <v>115.75</v>
      </c>
      <c r="D1383" s="1">
        <v>20814.052500000002</v>
      </c>
      <c r="E1383" s="1">
        <v>3.4722</v>
      </c>
      <c r="F1383" s="1">
        <v>25.201899999999998</v>
      </c>
      <c r="G1383" s="1">
        <v>1689.1165000000001</v>
      </c>
    </row>
    <row r="1384" spans="1:7" x14ac:dyDescent="0.3">
      <c r="A1384">
        <v>1382</v>
      </c>
      <c r="B1384" s="1">
        <v>115.834</v>
      </c>
      <c r="C1384" s="1">
        <v>115.834</v>
      </c>
      <c r="D1384" s="1">
        <v>20819.599900000001</v>
      </c>
      <c r="E1384" s="1">
        <v>2.2911000000000001</v>
      </c>
      <c r="F1384" s="1">
        <v>41.703099999999999</v>
      </c>
      <c r="G1384" s="1">
        <v>1884.9580000000001</v>
      </c>
    </row>
    <row r="1385" spans="1:7" x14ac:dyDescent="0.3">
      <c r="A1385">
        <v>1383</v>
      </c>
      <c r="B1385" s="1">
        <v>115.917</v>
      </c>
      <c r="C1385" s="1">
        <v>115.917</v>
      </c>
      <c r="D1385" s="1">
        <v>20825.277600000001</v>
      </c>
      <c r="E1385" s="1">
        <v>2.5427</v>
      </c>
      <c r="F1385" s="1">
        <v>62.082799999999999</v>
      </c>
      <c r="G1385" s="1">
        <v>2175.6228000000001</v>
      </c>
    </row>
    <row r="1386" spans="1:7" x14ac:dyDescent="0.3">
      <c r="A1386">
        <v>1384</v>
      </c>
      <c r="B1386" s="1">
        <v>116.001</v>
      </c>
      <c r="C1386" s="1">
        <v>116.001</v>
      </c>
      <c r="D1386" s="1">
        <v>20859.168099999999</v>
      </c>
      <c r="E1386" s="1">
        <v>3.7122999999999999</v>
      </c>
      <c r="F1386" s="1">
        <v>48.145299999999999</v>
      </c>
      <c r="G1386" s="1">
        <v>1886.0387000000001</v>
      </c>
    </row>
    <row r="1387" spans="1:7" x14ac:dyDescent="0.3">
      <c r="A1387">
        <v>1385</v>
      </c>
      <c r="B1387" s="1">
        <v>116.08499999999999</v>
      </c>
      <c r="C1387" s="1">
        <v>116.08499999999999</v>
      </c>
      <c r="D1387" s="1">
        <v>20858.347000000002</v>
      </c>
      <c r="E1387" s="1">
        <v>3.8193000000000001</v>
      </c>
      <c r="F1387" s="1">
        <v>51.505600000000001</v>
      </c>
      <c r="G1387" s="1">
        <v>1348.6845000000001</v>
      </c>
    </row>
    <row r="1388" spans="1:7" x14ac:dyDescent="0.3">
      <c r="A1388">
        <v>1386</v>
      </c>
      <c r="B1388" s="1">
        <v>116.169</v>
      </c>
      <c r="C1388" s="1">
        <v>116.169</v>
      </c>
      <c r="D1388" s="1">
        <v>20835.502499999999</v>
      </c>
      <c r="E1388" s="1">
        <v>1.5846</v>
      </c>
      <c r="F1388" s="1">
        <v>34.201700000000002</v>
      </c>
      <c r="G1388" s="1">
        <v>2374.0102000000002</v>
      </c>
    </row>
    <row r="1389" spans="1:7" x14ac:dyDescent="0.3">
      <c r="A1389">
        <v>1387</v>
      </c>
      <c r="B1389" s="1">
        <v>116.253</v>
      </c>
      <c r="C1389" s="1">
        <v>116.253</v>
      </c>
      <c r="D1389" s="1">
        <v>20853.834299999999</v>
      </c>
      <c r="E1389" s="1">
        <v>4.3643999999999998</v>
      </c>
      <c r="F1389" s="1">
        <v>36.1188</v>
      </c>
      <c r="G1389" s="1">
        <v>1690.4938999999999</v>
      </c>
    </row>
    <row r="1390" spans="1:7" x14ac:dyDescent="0.3">
      <c r="A1390">
        <v>1388</v>
      </c>
      <c r="B1390" s="1">
        <v>116.337</v>
      </c>
      <c r="C1390" s="1">
        <v>116.337</v>
      </c>
      <c r="D1390" s="1">
        <v>20823.4833</v>
      </c>
      <c r="E1390" s="1">
        <v>4.6021000000000001</v>
      </c>
      <c r="F1390" s="1">
        <v>51.9129</v>
      </c>
      <c r="G1390" s="1">
        <v>568.50059999999996</v>
      </c>
    </row>
    <row r="1391" spans="1:7" x14ac:dyDescent="0.3">
      <c r="A1391">
        <v>1389</v>
      </c>
      <c r="B1391" s="1">
        <v>116.42100000000001</v>
      </c>
      <c r="C1391" s="1">
        <v>116.42100000000001</v>
      </c>
      <c r="D1391" s="1">
        <v>20841.379000000001</v>
      </c>
      <c r="E1391" s="1">
        <v>2.3753000000000002</v>
      </c>
      <c r="F1391" s="1">
        <v>52.127899999999997</v>
      </c>
      <c r="G1391" s="1">
        <v>1339.8847000000001</v>
      </c>
    </row>
    <row r="1392" spans="1:7" x14ac:dyDescent="0.3">
      <c r="A1392">
        <v>1390</v>
      </c>
      <c r="B1392" s="1">
        <v>116.504</v>
      </c>
      <c r="C1392" s="1">
        <v>116.504</v>
      </c>
      <c r="D1392" s="1">
        <v>20830.7781</v>
      </c>
      <c r="E1392" s="1">
        <v>3.3452000000000002</v>
      </c>
      <c r="F1392" s="1">
        <v>57.211199999999998</v>
      </c>
      <c r="G1392" s="1">
        <v>1258.3737000000001</v>
      </c>
    </row>
    <row r="1393" spans="1:7" x14ac:dyDescent="0.3">
      <c r="A1393">
        <v>1391</v>
      </c>
      <c r="B1393" s="1">
        <v>116.58799999999999</v>
      </c>
      <c r="C1393" s="1">
        <v>116.58799999999999</v>
      </c>
      <c r="D1393" s="1">
        <v>20830.338500000002</v>
      </c>
      <c r="E1393" s="1">
        <v>4.1794000000000002</v>
      </c>
      <c r="F1393" s="1">
        <v>44.736699999999999</v>
      </c>
      <c r="G1393" s="1">
        <v>1458.3045999999999</v>
      </c>
    </row>
    <row r="1394" spans="1:7" x14ac:dyDescent="0.3">
      <c r="A1394">
        <v>1392</v>
      </c>
      <c r="B1394" s="1">
        <v>116.672</v>
      </c>
      <c r="C1394" s="1">
        <v>116.672</v>
      </c>
      <c r="D1394" s="1">
        <v>20832.779399999999</v>
      </c>
      <c r="E1394" s="1">
        <v>2.6846999999999999</v>
      </c>
      <c r="F1394" s="1">
        <v>63.551499999999997</v>
      </c>
      <c r="G1394" s="1">
        <v>1630.2827</v>
      </c>
    </row>
    <row r="1395" spans="1:7" x14ac:dyDescent="0.3">
      <c r="A1395">
        <v>1393</v>
      </c>
      <c r="B1395" s="1">
        <v>116.756</v>
      </c>
      <c r="C1395" s="1">
        <v>116.756</v>
      </c>
      <c r="D1395" s="1">
        <v>20849.348399999999</v>
      </c>
      <c r="E1395" s="1">
        <v>9.0612999999999992</v>
      </c>
      <c r="F1395" s="1">
        <v>50.392200000000003</v>
      </c>
      <c r="G1395" s="1">
        <v>740.95550000000003</v>
      </c>
    </row>
    <row r="1396" spans="1:7" x14ac:dyDescent="0.3">
      <c r="A1396">
        <v>1394</v>
      </c>
      <c r="B1396" s="1">
        <v>116.84</v>
      </c>
      <c r="C1396" s="1">
        <v>116.84</v>
      </c>
      <c r="D1396" s="1">
        <v>20837.847900000001</v>
      </c>
      <c r="E1396" s="1">
        <v>3.8096000000000001</v>
      </c>
      <c r="F1396" s="1">
        <v>48.6892</v>
      </c>
      <c r="G1396" s="1">
        <v>2163.2570000000001</v>
      </c>
    </row>
    <row r="1397" spans="1:7" x14ac:dyDescent="0.3">
      <c r="A1397">
        <v>1395</v>
      </c>
      <c r="B1397" s="1">
        <v>116.92400000000001</v>
      </c>
      <c r="C1397" s="1">
        <v>116.92400000000001</v>
      </c>
      <c r="D1397" s="1">
        <v>20849.868900000001</v>
      </c>
      <c r="E1397" s="1">
        <v>2.3066</v>
      </c>
      <c r="F1397" s="1">
        <v>41.999899999999997</v>
      </c>
      <c r="G1397" s="1">
        <v>1578.8179</v>
      </c>
    </row>
    <row r="1398" spans="1:7" x14ac:dyDescent="0.3">
      <c r="A1398">
        <v>1396</v>
      </c>
      <c r="B1398" s="1">
        <v>117.00700000000001</v>
      </c>
      <c r="C1398" s="1">
        <v>117.00700000000001</v>
      </c>
      <c r="D1398" s="1">
        <v>20833.808099999998</v>
      </c>
      <c r="E1398" s="1">
        <v>3.7149000000000001</v>
      </c>
      <c r="F1398" s="1">
        <v>57.493400000000001</v>
      </c>
      <c r="G1398" s="1">
        <v>1399.1287</v>
      </c>
    </row>
    <row r="1399" spans="1:7" x14ac:dyDescent="0.3">
      <c r="A1399">
        <v>1397</v>
      </c>
      <c r="B1399" s="1">
        <v>117.09099999999999</v>
      </c>
      <c r="C1399" s="1">
        <v>117.09099999999999</v>
      </c>
      <c r="D1399" s="1">
        <v>20849.6803</v>
      </c>
      <c r="E1399" s="1">
        <v>3.4954000000000001</v>
      </c>
      <c r="F1399" s="1">
        <v>44.369</v>
      </c>
      <c r="G1399" s="1">
        <v>1837.3937000000001</v>
      </c>
    </row>
    <row r="1400" spans="1:7" x14ac:dyDescent="0.3">
      <c r="A1400">
        <v>1398</v>
      </c>
      <c r="B1400" s="1">
        <v>117.175</v>
      </c>
      <c r="C1400" s="1">
        <v>117.175</v>
      </c>
      <c r="D1400" s="1">
        <v>20844.006799999999</v>
      </c>
      <c r="E1400" s="1">
        <v>2.9062999999999999</v>
      </c>
      <c r="F1400" s="1">
        <v>36.160400000000003</v>
      </c>
      <c r="G1400" s="1">
        <v>1164.7082</v>
      </c>
    </row>
    <row r="1401" spans="1:7" x14ac:dyDescent="0.3">
      <c r="A1401">
        <v>1399</v>
      </c>
      <c r="B1401" s="1">
        <v>117.259</v>
      </c>
      <c r="C1401" s="1">
        <v>117.259</v>
      </c>
      <c r="D1401" s="1">
        <v>20826.657800000001</v>
      </c>
      <c r="E1401" s="1">
        <v>6.6826999999999996</v>
      </c>
      <c r="F1401" s="1">
        <v>49.427300000000002</v>
      </c>
      <c r="G1401" s="1">
        <v>959.90300000000002</v>
      </c>
    </row>
    <row r="1402" spans="1:7" x14ac:dyDescent="0.3">
      <c r="A1402">
        <v>1400</v>
      </c>
      <c r="B1402" s="1">
        <v>117.343</v>
      </c>
      <c r="C1402" s="1">
        <v>117.343</v>
      </c>
      <c r="D1402" s="1">
        <v>20854.888599999998</v>
      </c>
      <c r="E1402" s="1">
        <v>1.6777</v>
      </c>
      <c r="F1402" s="1">
        <v>38.8003</v>
      </c>
      <c r="G1402" s="1">
        <v>2116.4077000000002</v>
      </c>
    </row>
    <row r="1403" spans="1:7" x14ac:dyDescent="0.3">
      <c r="A1403">
        <v>1401</v>
      </c>
      <c r="B1403" s="1">
        <v>117.42700000000001</v>
      </c>
      <c r="C1403" s="1">
        <v>117.42700000000001</v>
      </c>
      <c r="D1403" s="1">
        <v>20856.696599999999</v>
      </c>
      <c r="E1403" s="1">
        <v>2.3511000000000002</v>
      </c>
      <c r="F1403" s="1">
        <v>35.939300000000003</v>
      </c>
      <c r="G1403" s="1">
        <v>1287.8139000000001</v>
      </c>
    </row>
    <row r="1404" spans="1:7" x14ac:dyDescent="0.3">
      <c r="A1404">
        <v>1402</v>
      </c>
      <c r="B1404" s="1">
        <v>117.511</v>
      </c>
      <c r="C1404" s="1">
        <v>117.511</v>
      </c>
      <c r="D1404" s="1">
        <v>20819.207999999999</v>
      </c>
      <c r="E1404" s="1">
        <v>2.1021999999999998</v>
      </c>
      <c r="F1404" s="1">
        <v>56.652299999999997</v>
      </c>
      <c r="G1404" s="1">
        <v>2179.4537999999998</v>
      </c>
    </row>
    <row r="1405" spans="1:7" x14ac:dyDescent="0.3">
      <c r="A1405">
        <v>1403</v>
      </c>
      <c r="B1405" s="1">
        <v>117.59399999999999</v>
      </c>
      <c r="C1405" s="1">
        <v>117.59399999999999</v>
      </c>
      <c r="D1405" s="1">
        <v>20839.111700000001</v>
      </c>
      <c r="E1405" s="1">
        <v>1.9444999999999999</v>
      </c>
      <c r="F1405" s="1">
        <v>30.207899999999999</v>
      </c>
      <c r="G1405" s="1">
        <v>1549.0626</v>
      </c>
    </row>
    <row r="1406" spans="1:7" x14ac:dyDescent="0.3">
      <c r="A1406">
        <v>1404</v>
      </c>
      <c r="B1406" s="1">
        <v>117.678</v>
      </c>
      <c r="C1406" s="1">
        <v>117.678</v>
      </c>
      <c r="D1406" s="1">
        <v>20828.733899999999</v>
      </c>
      <c r="E1406" s="1">
        <v>3.5384000000000002</v>
      </c>
      <c r="F1406" s="1">
        <v>46.539900000000003</v>
      </c>
      <c r="G1406" s="1">
        <v>1496.6121000000001</v>
      </c>
    </row>
    <row r="1407" spans="1:7" x14ac:dyDescent="0.3">
      <c r="A1407">
        <v>1405</v>
      </c>
      <c r="B1407" s="1">
        <v>117.762</v>
      </c>
      <c r="C1407" s="1">
        <v>117.762</v>
      </c>
      <c r="D1407" s="1">
        <v>20836.7297</v>
      </c>
      <c r="E1407" s="1">
        <v>5.6173999999999999</v>
      </c>
      <c r="F1407" s="1">
        <v>40.946199999999997</v>
      </c>
      <c r="G1407" s="1">
        <v>1489.4056</v>
      </c>
    </row>
    <row r="1408" spans="1:7" x14ac:dyDescent="0.3">
      <c r="A1408">
        <v>1406</v>
      </c>
      <c r="B1408" s="1">
        <v>117.846</v>
      </c>
      <c r="C1408" s="1">
        <v>117.846</v>
      </c>
      <c r="D1408" s="1">
        <v>20842.927500000002</v>
      </c>
      <c r="E1408" s="1">
        <v>5.9387999999999996</v>
      </c>
      <c r="F1408" s="1">
        <v>57.378999999999998</v>
      </c>
      <c r="G1408" s="1">
        <v>1171.8994</v>
      </c>
    </row>
    <row r="1409" spans="1:7" x14ac:dyDescent="0.3">
      <c r="A1409">
        <v>1407</v>
      </c>
      <c r="B1409" s="1">
        <v>117.93</v>
      </c>
      <c r="C1409" s="1">
        <v>117.93</v>
      </c>
      <c r="D1409" s="1">
        <v>20829.612099999998</v>
      </c>
      <c r="E1409" s="1">
        <v>2.6555</v>
      </c>
      <c r="F1409" s="1">
        <v>47.546900000000001</v>
      </c>
      <c r="G1409" s="1">
        <v>2010.8502000000001</v>
      </c>
    </row>
    <row r="1410" spans="1:7" x14ac:dyDescent="0.3">
      <c r="A1410">
        <v>1408</v>
      </c>
      <c r="B1410" s="1">
        <v>118.014</v>
      </c>
      <c r="C1410" s="1">
        <v>118.014</v>
      </c>
      <c r="D1410" s="1">
        <v>20830.736799999999</v>
      </c>
      <c r="E1410" s="1">
        <v>2.2650000000000001</v>
      </c>
      <c r="F1410" s="1">
        <v>41.1158</v>
      </c>
      <c r="G1410" s="1">
        <v>2242.2662</v>
      </c>
    </row>
    <row r="1411" spans="1:7" x14ac:dyDescent="0.3">
      <c r="A1411">
        <v>1409</v>
      </c>
      <c r="B1411" s="1">
        <v>118.09699999999999</v>
      </c>
      <c r="C1411" s="1">
        <v>118.09699999999999</v>
      </c>
      <c r="D1411" s="1">
        <v>20839.525099999999</v>
      </c>
      <c r="E1411" s="1">
        <v>2.5346000000000002</v>
      </c>
      <c r="F1411" s="1">
        <v>37.746099999999998</v>
      </c>
      <c r="G1411" s="1">
        <v>2546.2952</v>
      </c>
    </row>
    <row r="1412" spans="1:7" x14ac:dyDescent="0.3">
      <c r="A1412">
        <v>1410</v>
      </c>
      <c r="B1412" s="1">
        <v>118.181</v>
      </c>
      <c r="C1412" s="1">
        <v>118.181</v>
      </c>
      <c r="D1412" s="1">
        <v>20858.597399999999</v>
      </c>
      <c r="E1412" s="1">
        <v>4.0252999999999997</v>
      </c>
      <c r="F1412" s="1">
        <v>46.955800000000004</v>
      </c>
      <c r="G1412" s="1">
        <v>1738.3958</v>
      </c>
    </row>
    <row r="1413" spans="1:7" x14ac:dyDescent="0.3">
      <c r="A1413">
        <v>1411</v>
      </c>
      <c r="B1413" s="1">
        <v>118.265</v>
      </c>
      <c r="C1413" s="1">
        <v>118.265</v>
      </c>
      <c r="D1413" s="1">
        <v>20843.333900000001</v>
      </c>
      <c r="E1413" s="1">
        <v>5.9065000000000003</v>
      </c>
      <c r="F1413" s="1">
        <v>50.903100000000002</v>
      </c>
      <c r="G1413" s="1">
        <v>1421.414</v>
      </c>
    </row>
    <row r="1414" spans="1:7" x14ac:dyDescent="0.3">
      <c r="A1414">
        <v>1412</v>
      </c>
      <c r="B1414" s="1">
        <v>118.349</v>
      </c>
      <c r="C1414" s="1">
        <v>118.349</v>
      </c>
      <c r="D1414" s="1">
        <v>20845.964100000001</v>
      </c>
      <c r="E1414" s="1">
        <v>7.4280999999999997</v>
      </c>
      <c r="F1414" s="1">
        <v>67.646299999999997</v>
      </c>
      <c r="G1414" s="1">
        <v>890.76130000000001</v>
      </c>
    </row>
    <row r="1415" spans="1:7" x14ac:dyDescent="0.3">
      <c r="A1415">
        <v>1413</v>
      </c>
      <c r="B1415" s="1">
        <v>118.43300000000001</v>
      </c>
      <c r="C1415" s="1">
        <v>118.43300000000001</v>
      </c>
      <c r="D1415" s="1">
        <v>20828.704300000001</v>
      </c>
      <c r="E1415" s="1">
        <v>3.0428000000000002</v>
      </c>
      <c r="F1415" s="1">
        <v>50.558</v>
      </c>
      <c r="G1415" s="1">
        <v>987.05759999999998</v>
      </c>
    </row>
    <row r="1416" spans="1:7" x14ac:dyDescent="0.3">
      <c r="A1416">
        <v>1414</v>
      </c>
      <c r="B1416" s="1">
        <v>118.517</v>
      </c>
      <c r="C1416" s="1">
        <v>118.517</v>
      </c>
      <c r="D1416" s="1">
        <v>20809.807000000001</v>
      </c>
      <c r="E1416" s="1">
        <v>2.5428000000000002</v>
      </c>
      <c r="F1416" s="1">
        <v>40.228099999999998</v>
      </c>
      <c r="G1416" s="1">
        <v>1845.8172</v>
      </c>
    </row>
    <row r="1417" spans="1:7" x14ac:dyDescent="0.3">
      <c r="A1417">
        <v>1415</v>
      </c>
      <c r="B1417" s="1">
        <v>118.601</v>
      </c>
      <c r="C1417" s="1">
        <v>118.601</v>
      </c>
      <c r="D1417" s="1">
        <v>20807.0753</v>
      </c>
      <c r="E1417" s="1">
        <v>2.9792999999999998</v>
      </c>
      <c r="F1417" s="1">
        <v>46.150199999999998</v>
      </c>
      <c r="G1417" s="1">
        <v>1990.5039999999999</v>
      </c>
    </row>
    <row r="1418" spans="1:7" x14ac:dyDescent="0.3">
      <c r="A1418">
        <v>1416</v>
      </c>
      <c r="B1418" s="1">
        <v>118.684</v>
      </c>
      <c r="C1418" s="1">
        <v>118.684</v>
      </c>
      <c r="D1418" s="1">
        <v>20860.464100000001</v>
      </c>
      <c r="E1418" s="1">
        <v>7.6454000000000004</v>
      </c>
      <c r="F1418" s="1">
        <v>69.819800000000001</v>
      </c>
      <c r="G1418" s="1">
        <v>1045.5695000000001</v>
      </c>
    </row>
    <row r="1419" spans="1:7" x14ac:dyDescent="0.3">
      <c r="A1419">
        <v>1417</v>
      </c>
      <c r="B1419" s="1">
        <v>118.768</v>
      </c>
      <c r="C1419" s="1">
        <v>118.768</v>
      </c>
      <c r="D1419" s="1">
        <v>20816.4022</v>
      </c>
      <c r="E1419" s="1">
        <v>6.3814000000000002</v>
      </c>
      <c r="F1419" s="1">
        <v>36.186599999999999</v>
      </c>
      <c r="G1419" s="1">
        <v>1420.7003</v>
      </c>
    </row>
    <row r="1420" spans="1:7" x14ac:dyDescent="0.3">
      <c r="A1420">
        <v>1418</v>
      </c>
      <c r="B1420" s="1">
        <v>118.852</v>
      </c>
      <c r="C1420" s="1">
        <v>118.852</v>
      </c>
      <c r="D1420" s="1">
        <v>20809.565600000002</v>
      </c>
      <c r="E1420" s="1">
        <v>3.6254</v>
      </c>
      <c r="F1420" s="1">
        <v>39.5779</v>
      </c>
      <c r="G1420" s="1">
        <v>1507.3244999999999</v>
      </c>
    </row>
    <row r="1421" spans="1:7" x14ac:dyDescent="0.3">
      <c r="A1421">
        <v>1419</v>
      </c>
      <c r="B1421" s="1">
        <v>118.93600000000001</v>
      </c>
      <c r="C1421" s="1">
        <v>118.93600000000001</v>
      </c>
      <c r="D1421" s="1">
        <v>20834.727500000001</v>
      </c>
      <c r="E1421" s="1">
        <v>3.4020999999999999</v>
      </c>
      <c r="F1421" s="1">
        <v>46.241599999999998</v>
      </c>
      <c r="G1421" s="1">
        <v>1786.3614</v>
      </c>
    </row>
    <row r="1422" spans="1:7" x14ac:dyDescent="0.3">
      <c r="A1422">
        <v>1420</v>
      </c>
      <c r="B1422" s="1">
        <v>119.02</v>
      </c>
      <c r="C1422" s="1">
        <v>119.02</v>
      </c>
      <c r="D1422" s="1">
        <v>20816.855299999999</v>
      </c>
      <c r="E1422" s="1">
        <v>2.782</v>
      </c>
      <c r="F1422" s="1">
        <v>21.970400000000001</v>
      </c>
      <c r="G1422" s="1">
        <v>1464.5879</v>
      </c>
    </row>
    <row r="1423" spans="1:7" x14ac:dyDescent="0.3">
      <c r="A1423">
        <v>1421</v>
      </c>
      <c r="B1423" s="1">
        <v>119.104</v>
      </c>
      <c r="C1423" s="1">
        <v>119.104</v>
      </c>
      <c r="D1423" s="1">
        <v>20826.034</v>
      </c>
      <c r="E1423" s="1">
        <v>2.0457999999999998</v>
      </c>
      <c r="F1423" s="1">
        <v>41.441400000000002</v>
      </c>
      <c r="G1423" s="1">
        <v>1885.202</v>
      </c>
    </row>
    <row r="1424" spans="1:7" x14ac:dyDescent="0.3">
      <c r="A1424">
        <v>1422</v>
      </c>
      <c r="B1424" s="1">
        <v>119.187</v>
      </c>
      <c r="C1424" s="1">
        <v>119.187</v>
      </c>
      <c r="D1424" s="1">
        <v>20802.528600000001</v>
      </c>
      <c r="E1424" s="1">
        <v>2.3814000000000002</v>
      </c>
      <c r="F1424" s="1">
        <v>30.1798</v>
      </c>
      <c r="G1424" s="1">
        <v>2623.9776000000002</v>
      </c>
    </row>
    <row r="1425" spans="1:7" x14ac:dyDescent="0.3">
      <c r="A1425">
        <v>1423</v>
      </c>
      <c r="B1425" s="1">
        <v>119.271</v>
      </c>
      <c r="C1425" s="1">
        <v>119.271</v>
      </c>
      <c r="D1425" s="1">
        <v>20814.22</v>
      </c>
      <c r="E1425" s="1">
        <v>2.8203</v>
      </c>
      <c r="F1425" s="1">
        <v>54.815300000000001</v>
      </c>
      <c r="G1425" s="1">
        <v>2042.1913999999999</v>
      </c>
    </row>
    <row r="1426" spans="1:7" x14ac:dyDescent="0.3">
      <c r="A1426">
        <v>1424</v>
      </c>
      <c r="B1426" s="1">
        <v>119.355</v>
      </c>
      <c r="C1426" s="1">
        <v>119.355</v>
      </c>
      <c r="D1426" s="1">
        <v>20839.13</v>
      </c>
      <c r="E1426" s="1">
        <v>5.2167000000000003</v>
      </c>
      <c r="F1426" s="1">
        <v>32.199800000000003</v>
      </c>
      <c r="G1426" s="1">
        <v>812.51990000000001</v>
      </c>
    </row>
    <row r="1427" spans="1:7" x14ac:dyDescent="0.3">
      <c r="A1427">
        <v>1425</v>
      </c>
      <c r="B1427" s="1">
        <v>119.43899999999999</v>
      </c>
      <c r="C1427" s="1">
        <v>119.43899999999999</v>
      </c>
      <c r="D1427" s="1">
        <v>20826.913199999999</v>
      </c>
      <c r="E1427" s="1">
        <v>3.5994999999999999</v>
      </c>
      <c r="F1427" s="1">
        <v>27.9727</v>
      </c>
      <c r="G1427" s="1">
        <v>1382.7131999999999</v>
      </c>
    </row>
    <row r="1428" spans="1:7" x14ac:dyDescent="0.3">
      <c r="A1428">
        <v>1426</v>
      </c>
      <c r="B1428" s="1">
        <v>119.523</v>
      </c>
      <c r="C1428" s="1">
        <v>119.523</v>
      </c>
      <c r="D1428" s="1">
        <v>20845.528699999999</v>
      </c>
      <c r="E1428" s="1">
        <v>2.5600999999999998</v>
      </c>
      <c r="F1428" s="1">
        <v>53.167999999999999</v>
      </c>
      <c r="G1428" s="1">
        <v>1907.7815000000001</v>
      </c>
    </row>
    <row r="1429" spans="1:7" x14ac:dyDescent="0.3">
      <c r="A1429">
        <v>1427</v>
      </c>
      <c r="B1429" s="1">
        <v>119.607</v>
      </c>
      <c r="C1429" s="1">
        <v>119.607</v>
      </c>
      <c r="D1429" s="1">
        <v>20861.2618</v>
      </c>
      <c r="E1429" s="1">
        <v>5.4488000000000003</v>
      </c>
      <c r="F1429" s="1">
        <v>53.4557</v>
      </c>
      <c r="G1429" s="1">
        <v>1591.087</v>
      </c>
    </row>
    <row r="1430" spans="1:7" x14ac:dyDescent="0.3">
      <c r="A1430">
        <v>1428</v>
      </c>
      <c r="B1430" s="1">
        <v>119.691</v>
      </c>
      <c r="C1430" s="1">
        <v>119.691</v>
      </c>
      <c r="D1430" s="1">
        <v>20807.559000000001</v>
      </c>
      <c r="E1430" s="1">
        <v>6.0575999999999999</v>
      </c>
      <c r="F1430" s="1">
        <v>36.256500000000003</v>
      </c>
      <c r="G1430" s="1">
        <v>1130.8136</v>
      </c>
    </row>
    <row r="1431" spans="1:7" x14ac:dyDescent="0.3">
      <c r="A1431">
        <v>1429</v>
      </c>
      <c r="B1431" s="1">
        <v>119.774</v>
      </c>
      <c r="C1431" s="1">
        <v>119.774</v>
      </c>
      <c r="D1431" s="1">
        <v>20846.321899999999</v>
      </c>
      <c r="E1431" s="1">
        <v>5.4417999999999997</v>
      </c>
      <c r="F1431" s="1">
        <v>37.205100000000002</v>
      </c>
      <c r="G1431" s="1">
        <v>1049.4909</v>
      </c>
    </row>
    <row r="1432" spans="1:7" x14ac:dyDescent="0.3">
      <c r="A1432">
        <v>1430</v>
      </c>
      <c r="B1432" s="1">
        <v>119.858</v>
      </c>
      <c r="C1432" s="1">
        <v>119.858</v>
      </c>
      <c r="D1432" s="1">
        <v>20847.266500000002</v>
      </c>
      <c r="E1432" s="1">
        <v>2.7176999999999998</v>
      </c>
      <c r="F1432" s="1">
        <v>66.153099999999995</v>
      </c>
      <c r="G1432" s="1">
        <v>1782.2533000000001</v>
      </c>
    </row>
    <row r="1433" spans="1:7" x14ac:dyDescent="0.3">
      <c r="A1433">
        <v>1431</v>
      </c>
      <c r="B1433" s="1">
        <v>119.94199999999999</v>
      </c>
      <c r="C1433" s="1">
        <v>119.94199999999999</v>
      </c>
      <c r="D1433" s="1">
        <v>20813.929599999999</v>
      </c>
      <c r="E1433" s="1">
        <v>4.3601999999999999</v>
      </c>
      <c r="F1433" s="1">
        <v>43.463000000000001</v>
      </c>
      <c r="G1433" s="1">
        <v>1200.1512</v>
      </c>
    </row>
    <row r="1434" spans="1:7" x14ac:dyDescent="0.3">
      <c r="A1434">
        <v>1432</v>
      </c>
      <c r="B1434" s="1">
        <v>120.026</v>
      </c>
      <c r="C1434" s="1">
        <v>120.026</v>
      </c>
      <c r="D1434" s="1">
        <v>20801.1031</v>
      </c>
      <c r="E1434" s="1">
        <v>5.1950000000000003</v>
      </c>
      <c r="F1434" s="1">
        <v>62.520099999999999</v>
      </c>
      <c r="G1434" s="1">
        <v>1271.211</v>
      </c>
    </row>
    <row r="1435" spans="1:7" x14ac:dyDescent="0.3">
      <c r="A1435">
        <v>1433</v>
      </c>
      <c r="B1435" s="1">
        <v>120.11</v>
      </c>
      <c r="C1435" s="1">
        <v>120.11</v>
      </c>
      <c r="D1435" s="1">
        <v>20835.516299999999</v>
      </c>
      <c r="E1435" s="1">
        <v>4.0294999999999996</v>
      </c>
      <c r="F1435" s="1">
        <v>57.747100000000003</v>
      </c>
      <c r="G1435" s="1">
        <v>1718.7173</v>
      </c>
    </row>
    <row r="1436" spans="1:7" x14ac:dyDescent="0.3">
      <c r="A1436">
        <v>1434</v>
      </c>
      <c r="B1436" s="1">
        <v>120.194</v>
      </c>
      <c r="C1436" s="1">
        <v>120.194</v>
      </c>
      <c r="D1436" s="1">
        <v>20779.506799999999</v>
      </c>
      <c r="E1436" s="1">
        <v>6.7146999999999997</v>
      </c>
      <c r="F1436" s="1">
        <v>54.539400000000001</v>
      </c>
      <c r="G1436" s="1">
        <v>1102.8262</v>
      </c>
    </row>
    <row r="1437" spans="1:7" x14ac:dyDescent="0.3">
      <c r="A1437">
        <v>1435</v>
      </c>
      <c r="B1437" s="1">
        <v>120.27800000000001</v>
      </c>
      <c r="C1437" s="1">
        <v>120.27800000000001</v>
      </c>
      <c r="D1437" s="1">
        <v>20807.874500000002</v>
      </c>
      <c r="E1437" s="1">
        <v>2.3039000000000001</v>
      </c>
      <c r="F1437" s="1">
        <v>74.210099999999997</v>
      </c>
      <c r="G1437" s="1">
        <v>2373.3996999999999</v>
      </c>
    </row>
    <row r="1438" spans="1:7" x14ac:dyDescent="0.3">
      <c r="A1438">
        <v>1436</v>
      </c>
      <c r="B1438" s="1">
        <v>120.361</v>
      </c>
      <c r="C1438" s="1">
        <v>120.361</v>
      </c>
      <c r="D1438" s="1">
        <v>20713.090899999999</v>
      </c>
      <c r="E1438" s="1">
        <v>2.1162999999999998</v>
      </c>
      <c r="F1438" s="1">
        <v>104.1885</v>
      </c>
      <c r="G1438" s="1">
        <v>3551.759</v>
      </c>
    </row>
    <row r="1439" spans="1:7" s="82" customFormat="1" x14ac:dyDescent="0.3">
      <c r="A1439" s="82">
        <v>1437</v>
      </c>
      <c r="B1439" s="83">
        <v>120.44499999999999</v>
      </c>
      <c r="C1439" s="83">
        <v>120.44499999999999</v>
      </c>
      <c r="D1439" s="83">
        <v>20648.0317</v>
      </c>
      <c r="E1439" s="83">
        <v>1.9384999999999999</v>
      </c>
      <c r="F1439" s="83">
        <v>87.869900000000001</v>
      </c>
      <c r="G1439" s="83">
        <v>4996.2892000000002</v>
      </c>
    </row>
    <row r="1440" spans="1:7" s="82" customFormat="1" x14ac:dyDescent="0.3">
      <c r="A1440" s="82">
        <v>1438</v>
      </c>
      <c r="B1440" s="83">
        <v>120.529</v>
      </c>
      <c r="C1440" s="83">
        <v>120.529</v>
      </c>
      <c r="D1440" s="83">
        <v>20619.609400000001</v>
      </c>
      <c r="E1440" s="83">
        <v>0.8004</v>
      </c>
      <c r="F1440" s="83">
        <v>27.171700000000001</v>
      </c>
      <c r="G1440" s="83">
        <v>33092.785900000003</v>
      </c>
    </row>
    <row r="1441" spans="1:7" s="82" customFormat="1" x14ac:dyDescent="0.3">
      <c r="A1441" s="82">
        <v>1439</v>
      </c>
      <c r="B1441" s="83">
        <v>120.613</v>
      </c>
      <c r="C1441" s="83">
        <v>120.613</v>
      </c>
      <c r="D1441" s="83">
        <v>20603.050599999999</v>
      </c>
      <c r="E1441" s="83">
        <v>0.11700000000000001</v>
      </c>
      <c r="F1441" s="83">
        <v>39.731099999999998</v>
      </c>
      <c r="G1441" s="83">
        <v>423719.57</v>
      </c>
    </row>
    <row r="1442" spans="1:7" s="82" customFormat="1" x14ac:dyDescent="0.3">
      <c r="A1442" s="82">
        <v>1440</v>
      </c>
      <c r="B1442" s="83">
        <v>120.697</v>
      </c>
      <c r="C1442" s="83">
        <v>120.697</v>
      </c>
      <c r="D1442" s="83">
        <v>20603.9054</v>
      </c>
      <c r="E1442" s="83">
        <v>0.1615</v>
      </c>
      <c r="F1442" s="83">
        <v>35.607500000000002</v>
      </c>
      <c r="G1442" s="83">
        <v>944874.02469999995</v>
      </c>
    </row>
    <row r="1443" spans="1:7" s="82" customFormat="1" x14ac:dyDescent="0.3">
      <c r="A1443" s="82">
        <v>1441</v>
      </c>
      <c r="B1443" s="83">
        <v>120.78100000000001</v>
      </c>
      <c r="C1443" s="83">
        <v>120.78100000000001</v>
      </c>
      <c r="D1443" s="83">
        <v>20624.975200000001</v>
      </c>
      <c r="E1443" s="83">
        <v>0.1051</v>
      </c>
      <c r="F1443" s="83">
        <v>31.450099999999999</v>
      </c>
      <c r="G1443" s="83">
        <v>358193.6691</v>
      </c>
    </row>
    <row r="1444" spans="1:7" s="82" customFormat="1" x14ac:dyDescent="0.3">
      <c r="A1444" s="82">
        <v>1442</v>
      </c>
      <c r="B1444" s="83">
        <v>120.864</v>
      </c>
      <c r="C1444" s="83">
        <v>120.864</v>
      </c>
      <c r="D1444" s="83">
        <v>20601.021700000001</v>
      </c>
      <c r="E1444" s="83">
        <v>5.7700000000000001E-2</v>
      </c>
      <c r="F1444" s="83">
        <v>39.160200000000003</v>
      </c>
      <c r="G1444" s="83">
        <v>1310659.585</v>
      </c>
    </row>
    <row r="1445" spans="1:7" s="82" customFormat="1" x14ac:dyDescent="0.3">
      <c r="A1445" s="82">
        <v>1443</v>
      </c>
      <c r="B1445" s="83">
        <v>120.94799999999999</v>
      </c>
      <c r="C1445" s="83">
        <v>120.94799999999999</v>
      </c>
      <c r="D1445" s="83">
        <v>20659.555</v>
      </c>
      <c r="E1445" s="83">
        <v>0.1762</v>
      </c>
      <c r="F1445" s="83">
        <v>32.020499999999998</v>
      </c>
      <c r="G1445" s="83">
        <v>504971.44089999999</v>
      </c>
    </row>
    <row r="1446" spans="1:7" s="82" customFormat="1" x14ac:dyDescent="0.3">
      <c r="A1446" s="82">
        <v>1444</v>
      </c>
      <c r="B1446" s="83">
        <v>121.032</v>
      </c>
      <c r="C1446" s="83">
        <v>121.032</v>
      </c>
      <c r="D1446" s="83">
        <v>20665.496299999999</v>
      </c>
      <c r="E1446" s="83">
        <v>6.9699999999999998E-2</v>
      </c>
      <c r="F1446" s="83">
        <v>25.105</v>
      </c>
      <c r="G1446" s="83">
        <v>820520.34750000003</v>
      </c>
    </row>
    <row r="1447" spans="1:7" s="82" customFormat="1" x14ac:dyDescent="0.3">
      <c r="A1447" s="82">
        <v>1445</v>
      </c>
      <c r="B1447" s="83">
        <v>121.116</v>
      </c>
      <c r="C1447" s="83">
        <v>121.116</v>
      </c>
      <c r="D1447" s="83">
        <v>20659.7425</v>
      </c>
      <c r="E1447" s="83">
        <v>9.4E-2</v>
      </c>
      <c r="F1447" s="83">
        <v>67.305400000000006</v>
      </c>
      <c r="G1447" s="83">
        <v>788426.1912</v>
      </c>
    </row>
    <row r="1448" spans="1:7" s="82" customFormat="1" x14ac:dyDescent="0.3">
      <c r="A1448" s="82">
        <v>1446</v>
      </c>
      <c r="B1448" s="83">
        <v>121.2</v>
      </c>
      <c r="C1448" s="83">
        <v>121.2</v>
      </c>
      <c r="D1448" s="83">
        <v>20653.9571</v>
      </c>
      <c r="E1448" s="83">
        <v>0.20080000000000001</v>
      </c>
      <c r="F1448" s="83">
        <v>54.542000000000002</v>
      </c>
      <c r="G1448" s="83">
        <v>792306.72490000003</v>
      </c>
    </row>
    <row r="1449" spans="1:7" s="82" customFormat="1" x14ac:dyDescent="0.3">
      <c r="A1449" s="82">
        <v>1447</v>
      </c>
      <c r="B1449" s="83">
        <v>121.28400000000001</v>
      </c>
      <c r="C1449" s="83">
        <v>121.28400000000001</v>
      </c>
      <c r="D1449" s="83">
        <v>20665.581200000001</v>
      </c>
      <c r="E1449" s="83">
        <v>0.19220000000000001</v>
      </c>
      <c r="F1449" s="83">
        <v>32.931899999999999</v>
      </c>
      <c r="G1449" s="83">
        <v>740851.41170000006</v>
      </c>
    </row>
    <row r="1450" spans="1:7" s="82" customFormat="1" x14ac:dyDescent="0.3">
      <c r="A1450" s="82">
        <v>1448</v>
      </c>
      <c r="B1450" s="83">
        <v>121.36799999999999</v>
      </c>
      <c r="C1450" s="83">
        <v>121.36799999999999</v>
      </c>
      <c r="D1450" s="83">
        <v>20632.934300000001</v>
      </c>
      <c r="E1450" s="83">
        <v>0.1225</v>
      </c>
      <c r="F1450" s="83">
        <v>39.575800000000001</v>
      </c>
      <c r="G1450" s="83">
        <v>1350954.9029999999</v>
      </c>
    </row>
    <row r="1451" spans="1:7" s="82" customFormat="1" x14ac:dyDescent="0.3">
      <c r="A1451" s="82">
        <v>1449</v>
      </c>
      <c r="B1451" s="83">
        <v>121.45099999999999</v>
      </c>
      <c r="C1451" s="83">
        <v>121.45099999999999</v>
      </c>
      <c r="D1451" s="83">
        <v>20661.781800000001</v>
      </c>
      <c r="E1451" s="83">
        <v>6.2600000000000003E-2</v>
      </c>
      <c r="F1451" s="83">
        <v>26.596800000000002</v>
      </c>
      <c r="G1451" s="83">
        <v>1003508.437</v>
      </c>
    </row>
    <row r="1452" spans="1:7" s="82" customFormat="1" x14ac:dyDescent="0.3">
      <c r="A1452" s="82">
        <v>1450</v>
      </c>
      <c r="B1452" s="83">
        <v>121.535</v>
      </c>
      <c r="C1452" s="83">
        <v>121.535</v>
      </c>
      <c r="D1452" s="83">
        <v>20583.0412</v>
      </c>
      <c r="E1452" s="83">
        <v>6.5100000000000005E-2</v>
      </c>
      <c r="F1452" s="83">
        <v>25.040900000000001</v>
      </c>
      <c r="G1452" s="83">
        <v>1225657.561</v>
      </c>
    </row>
    <row r="1453" spans="1:7" s="82" customFormat="1" x14ac:dyDescent="0.3">
      <c r="A1453" s="82">
        <v>1451</v>
      </c>
      <c r="B1453" s="83">
        <v>121.619</v>
      </c>
      <c r="C1453" s="83">
        <v>121.619</v>
      </c>
      <c r="D1453" s="83">
        <v>20654.857599999999</v>
      </c>
      <c r="E1453" s="83">
        <v>0.13550000000000001</v>
      </c>
      <c r="F1453" s="83">
        <v>28.021999999999998</v>
      </c>
      <c r="G1453" s="83">
        <v>682301.3173</v>
      </c>
    </row>
    <row r="1454" spans="1:7" s="82" customFormat="1" x14ac:dyDescent="0.3">
      <c r="A1454" s="82">
        <v>1452</v>
      </c>
      <c r="B1454" s="83">
        <v>121.703</v>
      </c>
      <c r="C1454" s="83">
        <v>121.703</v>
      </c>
      <c r="D1454" s="83">
        <v>20631.624100000001</v>
      </c>
      <c r="E1454" s="83">
        <v>0.1434</v>
      </c>
      <c r="F1454" s="83">
        <v>44.025799999999997</v>
      </c>
      <c r="G1454" s="83">
        <v>584000.21939999994</v>
      </c>
    </row>
    <row r="1455" spans="1:7" s="82" customFormat="1" x14ac:dyDescent="0.3">
      <c r="A1455" s="82">
        <v>1453</v>
      </c>
      <c r="B1455" s="83">
        <v>121.78700000000001</v>
      </c>
      <c r="C1455" s="83">
        <v>121.78700000000001</v>
      </c>
      <c r="D1455" s="83">
        <v>20634.184300000001</v>
      </c>
      <c r="E1455" s="83">
        <v>0.13730000000000001</v>
      </c>
      <c r="F1455" s="83">
        <v>51.652200000000001</v>
      </c>
      <c r="G1455" s="83">
        <v>945670.12540000002</v>
      </c>
    </row>
    <row r="1456" spans="1:7" s="82" customFormat="1" x14ac:dyDescent="0.3">
      <c r="A1456" s="82">
        <v>1454</v>
      </c>
      <c r="B1456" s="83">
        <v>121.871</v>
      </c>
      <c r="C1456" s="83">
        <v>121.871</v>
      </c>
      <c r="D1456" s="83">
        <v>20636.755399999998</v>
      </c>
      <c r="E1456" s="83">
        <v>6.5699999999999995E-2</v>
      </c>
      <c r="F1456" s="83">
        <v>42.488599999999998</v>
      </c>
      <c r="G1456" s="83">
        <v>832419.06689999998</v>
      </c>
    </row>
    <row r="1457" spans="1:7" s="82" customFormat="1" x14ac:dyDescent="0.3">
      <c r="A1457" s="82">
        <v>1455</v>
      </c>
      <c r="B1457" s="83">
        <v>121.95399999999999</v>
      </c>
      <c r="C1457" s="83">
        <v>121.95399999999999</v>
      </c>
      <c r="D1457" s="83">
        <v>20664.27</v>
      </c>
      <c r="E1457" s="83">
        <v>0.104</v>
      </c>
      <c r="F1457" s="83">
        <v>58.966900000000003</v>
      </c>
      <c r="G1457" s="83">
        <v>1025959.2659999999</v>
      </c>
    </row>
    <row r="1458" spans="1:7" s="82" customFormat="1" x14ac:dyDescent="0.3">
      <c r="A1458" s="82">
        <v>1456</v>
      </c>
      <c r="B1458" s="83">
        <v>122.038</v>
      </c>
      <c r="C1458" s="83">
        <v>122.038</v>
      </c>
      <c r="D1458" s="83">
        <v>20691.695800000001</v>
      </c>
      <c r="E1458" s="83">
        <v>0.14169999999999999</v>
      </c>
      <c r="F1458" s="83">
        <v>25.805800000000001</v>
      </c>
      <c r="G1458" s="83">
        <v>830549.10840000003</v>
      </c>
    </row>
    <row r="1459" spans="1:7" s="82" customFormat="1" x14ac:dyDescent="0.3">
      <c r="A1459" s="82">
        <v>1457</v>
      </c>
      <c r="B1459" s="83">
        <v>122.122</v>
      </c>
      <c r="C1459" s="83">
        <v>122.122</v>
      </c>
      <c r="D1459" s="83">
        <v>20670.985400000001</v>
      </c>
      <c r="E1459" s="83">
        <v>0.1158</v>
      </c>
      <c r="F1459" s="83">
        <v>39.812100000000001</v>
      </c>
      <c r="G1459" s="83">
        <v>661583.49939999997</v>
      </c>
    </row>
    <row r="1460" spans="1:7" s="82" customFormat="1" x14ac:dyDescent="0.3">
      <c r="A1460" s="82">
        <v>1458</v>
      </c>
      <c r="B1460" s="83">
        <v>122.206</v>
      </c>
      <c r="C1460" s="83">
        <v>122.206</v>
      </c>
      <c r="D1460" s="83">
        <v>20672.613099999999</v>
      </c>
      <c r="E1460" s="83">
        <v>5.5100000000000003E-2</v>
      </c>
      <c r="F1460" s="83">
        <v>24.875499999999999</v>
      </c>
      <c r="G1460" s="83">
        <v>1008555.214</v>
      </c>
    </row>
    <row r="1461" spans="1:7" s="82" customFormat="1" x14ac:dyDescent="0.3">
      <c r="A1461" s="82">
        <v>1459</v>
      </c>
      <c r="B1461" s="83">
        <v>122.29</v>
      </c>
      <c r="C1461" s="83">
        <v>122.29</v>
      </c>
      <c r="D1461" s="83">
        <v>20628.775600000001</v>
      </c>
      <c r="E1461" s="83">
        <v>0.15709999999999999</v>
      </c>
      <c r="F1461" s="83">
        <v>31.318000000000001</v>
      </c>
      <c r="G1461" s="83">
        <v>942554.78689999995</v>
      </c>
    </row>
    <row r="1462" spans="1:7" s="82" customFormat="1" x14ac:dyDescent="0.3">
      <c r="A1462" s="82">
        <v>1460</v>
      </c>
      <c r="B1462" s="83">
        <v>122.374</v>
      </c>
      <c r="C1462" s="83">
        <v>122.374</v>
      </c>
      <c r="D1462" s="83">
        <v>20664.436799999999</v>
      </c>
      <c r="E1462" s="83">
        <v>6.88E-2</v>
      </c>
      <c r="F1462" s="83">
        <v>35.5398</v>
      </c>
      <c r="G1462" s="83">
        <v>760727.05149999994</v>
      </c>
    </row>
    <row r="1463" spans="1:7" s="82" customFormat="1" x14ac:dyDescent="0.3">
      <c r="A1463" s="82">
        <v>1461</v>
      </c>
      <c r="B1463" s="83">
        <v>122.458</v>
      </c>
      <c r="C1463" s="83">
        <v>122.458</v>
      </c>
      <c r="D1463" s="83">
        <v>20655.998200000002</v>
      </c>
      <c r="E1463" s="83">
        <v>0.24990000000000001</v>
      </c>
      <c r="F1463" s="83">
        <v>33.235199999999999</v>
      </c>
      <c r="G1463" s="83">
        <v>431650.07569999999</v>
      </c>
    </row>
    <row r="1464" spans="1:7" s="82" customFormat="1" x14ac:dyDescent="0.3">
      <c r="A1464" s="82">
        <v>1462</v>
      </c>
      <c r="B1464" s="83">
        <v>122.541</v>
      </c>
      <c r="C1464" s="83">
        <v>122.541</v>
      </c>
      <c r="D1464" s="83">
        <v>20691.0697</v>
      </c>
      <c r="E1464" s="83">
        <v>9.6299999999999997E-2</v>
      </c>
      <c r="F1464" s="83">
        <v>47.608400000000003</v>
      </c>
      <c r="G1464" s="83">
        <v>609013.1139</v>
      </c>
    </row>
    <row r="1465" spans="1:7" s="82" customFormat="1" x14ac:dyDescent="0.3">
      <c r="A1465" s="82">
        <v>1463</v>
      </c>
      <c r="B1465" s="83">
        <v>122.625</v>
      </c>
      <c r="C1465" s="83">
        <v>122.625</v>
      </c>
      <c r="D1465" s="83">
        <v>20659.776699999999</v>
      </c>
      <c r="E1465" s="83">
        <v>0.10580000000000001</v>
      </c>
      <c r="F1465" s="83">
        <v>46.753999999999998</v>
      </c>
      <c r="G1465" s="83">
        <v>730055.58750000002</v>
      </c>
    </row>
    <row r="1466" spans="1:7" s="82" customFormat="1" x14ac:dyDescent="0.3">
      <c r="A1466" s="82">
        <v>1464</v>
      </c>
      <c r="B1466" s="83">
        <v>122.709</v>
      </c>
      <c r="C1466" s="83">
        <v>122.709</v>
      </c>
      <c r="D1466" s="83">
        <v>20665.940999999999</v>
      </c>
      <c r="E1466" s="83">
        <v>9.3700000000000006E-2</v>
      </c>
      <c r="F1466" s="83">
        <v>34.420999999999999</v>
      </c>
      <c r="G1466" s="83">
        <v>523266.32630000002</v>
      </c>
    </row>
    <row r="1467" spans="1:7" s="82" customFormat="1" x14ac:dyDescent="0.3">
      <c r="A1467" s="82">
        <v>1465</v>
      </c>
      <c r="B1467" s="83">
        <v>122.79300000000001</v>
      </c>
      <c r="C1467" s="83">
        <v>122.79300000000001</v>
      </c>
      <c r="D1467" s="83">
        <v>20681.984499999999</v>
      </c>
      <c r="E1467" s="83">
        <v>0.1832</v>
      </c>
      <c r="F1467" s="83">
        <v>43.546300000000002</v>
      </c>
      <c r="G1467" s="83">
        <v>918155.28879999998</v>
      </c>
    </row>
    <row r="1468" spans="1:7" s="82" customFormat="1" x14ac:dyDescent="0.3">
      <c r="A1468" s="82">
        <v>1466</v>
      </c>
      <c r="B1468" s="83">
        <v>122.877</v>
      </c>
      <c r="C1468" s="83">
        <v>122.877</v>
      </c>
      <c r="D1468" s="83">
        <v>20671.0805</v>
      </c>
      <c r="E1468" s="83">
        <v>9.9500000000000005E-2</v>
      </c>
      <c r="F1468" s="83">
        <v>52.229300000000002</v>
      </c>
      <c r="G1468" s="83">
        <v>742454.21640000003</v>
      </c>
    </row>
    <row r="1469" spans="1:7" s="82" customFormat="1" x14ac:dyDescent="0.3">
      <c r="A1469" s="82">
        <v>1467</v>
      </c>
      <c r="B1469" s="83">
        <v>122.961</v>
      </c>
      <c r="C1469" s="83">
        <v>122.961</v>
      </c>
      <c r="D1469" s="83">
        <v>20664.489399999999</v>
      </c>
      <c r="E1469" s="83">
        <v>8.3799999999999999E-2</v>
      </c>
      <c r="F1469" s="83">
        <v>33.392000000000003</v>
      </c>
      <c r="G1469" s="83">
        <v>909300.72609999997</v>
      </c>
    </row>
    <row r="1470" spans="1:7" s="82" customFormat="1" x14ac:dyDescent="0.3">
      <c r="A1470" s="82">
        <v>1468</v>
      </c>
      <c r="B1470" s="83">
        <v>123.044</v>
      </c>
      <c r="C1470" s="83">
        <v>123.044</v>
      </c>
      <c r="D1470" s="83">
        <v>20687.431</v>
      </c>
      <c r="E1470" s="83">
        <v>0.12130000000000001</v>
      </c>
      <c r="F1470" s="83">
        <v>40.060899999999997</v>
      </c>
      <c r="G1470" s="83">
        <v>745911.67980000004</v>
      </c>
    </row>
    <row r="1471" spans="1:7" s="82" customFormat="1" x14ac:dyDescent="0.3">
      <c r="A1471" s="82">
        <v>1469</v>
      </c>
      <c r="B1471" s="83">
        <v>123.128</v>
      </c>
      <c r="C1471" s="83">
        <v>123.128</v>
      </c>
      <c r="D1471" s="83">
        <v>20693.116699999999</v>
      </c>
      <c r="E1471" s="83">
        <v>0.15770000000000001</v>
      </c>
      <c r="F1471" s="83">
        <v>63.450499999999998</v>
      </c>
      <c r="G1471" s="83">
        <v>994201.55969999998</v>
      </c>
    </row>
    <row r="1472" spans="1:7" s="82" customFormat="1" x14ac:dyDescent="0.3">
      <c r="A1472" s="82">
        <v>1470</v>
      </c>
      <c r="B1472" s="83">
        <v>123.212</v>
      </c>
      <c r="C1472" s="83">
        <v>123.212</v>
      </c>
      <c r="D1472" s="83">
        <v>20650.7012</v>
      </c>
      <c r="E1472" s="83">
        <v>0.18759999999999999</v>
      </c>
      <c r="F1472" s="83">
        <v>58.771900000000002</v>
      </c>
      <c r="G1472" s="83">
        <v>751266.90139999997</v>
      </c>
    </row>
    <row r="1473" spans="1:7" s="82" customFormat="1" x14ac:dyDescent="0.3">
      <c r="A1473" s="82">
        <v>1471</v>
      </c>
      <c r="B1473" s="83">
        <v>123.29600000000001</v>
      </c>
      <c r="C1473" s="83">
        <v>123.29600000000001</v>
      </c>
      <c r="D1473" s="83">
        <v>20700.111400000002</v>
      </c>
      <c r="E1473" s="83">
        <v>0.1178</v>
      </c>
      <c r="F1473" s="83">
        <v>32.6663</v>
      </c>
      <c r="G1473" s="83">
        <v>712844.96939999994</v>
      </c>
    </row>
    <row r="1474" spans="1:7" s="82" customFormat="1" x14ac:dyDescent="0.3">
      <c r="A1474" s="82">
        <v>1472</v>
      </c>
      <c r="B1474" s="83">
        <v>123.38</v>
      </c>
      <c r="C1474" s="83">
        <v>123.38</v>
      </c>
      <c r="D1474" s="83">
        <v>20677.659800000001</v>
      </c>
      <c r="E1474" s="83">
        <v>0.21290000000000001</v>
      </c>
      <c r="F1474" s="83">
        <v>49.3401</v>
      </c>
      <c r="G1474" s="83">
        <v>443843.4278</v>
      </c>
    </row>
    <row r="1475" spans="1:7" s="82" customFormat="1" x14ac:dyDescent="0.3">
      <c r="A1475" s="82">
        <v>1473</v>
      </c>
      <c r="B1475" s="83">
        <v>123.464</v>
      </c>
      <c r="C1475" s="83">
        <v>123.464</v>
      </c>
      <c r="D1475" s="83">
        <v>20691.029699999999</v>
      </c>
      <c r="E1475" s="83">
        <v>9.3899999999999997E-2</v>
      </c>
      <c r="F1475" s="83">
        <v>40.1952</v>
      </c>
      <c r="G1475" s="83">
        <v>800749.46649999998</v>
      </c>
    </row>
    <row r="1476" spans="1:7" s="82" customFormat="1" x14ac:dyDescent="0.3">
      <c r="A1476" s="82">
        <v>1474</v>
      </c>
      <c r="B1476" s="83">
        <v>123.548</v>
      </c>
      <c r="C1476" s="83">
        <v>123.548</v>
      </c>
      <c r="D1476" s="83">
        <v>20702.6702</v>
      </c>
      <c r="E1476" s="83">
        <v>0.11600000000000001</v>
      </c>
      <c r="F1476" s="83">
        <v>40.079700000000003</v>
      </c>
      <c r="G1476" s="83">
        <v>730773.04379999998</v>
      </c>
    </row>
    <row r="1477" spans="1:7" s="82" customFormat="1" x14ac:dyDescent="0.3">
      <c r="A1477" s="82">
        <v>1475</v>
      </c>
      <c r="B1477" s="83">
        <v>123.631</v>
      </c>
      <c r="C1477" s="83">
        <v>123.631</v>
      </c>
      <c r="D1477" s="83">
        <v>20660.473999999998</v>
      </c>
      <c r="E1477" s="83">
        <v>0.1444</v>
      </c>
      <c r="F1477" s="83">
        <v>37.489800000000002</v>
      </c>
      <c r="G1477" s="83">
        <v>622718.43920000002</v>
      </c>
    </row>
    <row r="1478" spans="1:7" s="82" customFormat="1" x14ac:dyDescent="0.3">
      <c r="A1478" s="82">
        <v>1476</v>
      </c>
      <c r="B1478" s="83">
        <v>123.715</v>
      </c>
      <c r="C1478" s="83">
        <v>123.715</v>
      </c>
      <c r="D1478" s="83">
        <v>20690.420900000001</v>
      </c>
      <c r="E1478" s="83">
        <v>0.18129999999999999</v>
      </c>
      <c r="F1478" s="83">
        <v>54.229900000000001</v>
      </c>
      <c r="G1478" s="83">
        <v>734737.17550000001</v>
      </c>
    </row>
    <row r="1479" spans="1:7" s="82" customFormat="1" x14ac:dyDescent="0.3">
      <c r="A1479" s="82">
        <v>1477</v>
      </c>
      <c r="B1479" s="83">
        <v>123.79900000000001</v>
      </c>
      <c r="C1479" s="83">
        <v>123.79900000000001</v>
      </c>
      <c r="D1479" s="83">
        <v>20689.1895</v>
      </c>
      <c r="E1479" s="83">
        <v>0.19789999999999999</v>
      </c>
      <c r="F1479" s="83">
        <v>32.2134</v>
      </c>
      <c r="G1479" s="83">
        <v>630969.08270000003</v>
      </c>
    </row>
    <row r="1480" spans="1:7" s="82" customFormat="1" x14ac:dyDescent="0.3">
      <c r="A1480" s="82">
        <v>1478</v>
      </c>
      <c r="B1480" s="83">
        <v>123.883</v>
      </c>
      <c r="C1480" s="83">
        <v>123.883</v>
      </c>
      <c r="D1480" s="83">
        <v>20703.1217</v>
      </c>
      <c r="E1480" s="83">
        <v>7.0999999999999994E-2</v>
      </c>
      <c r="F1480" s="83">
        <v>26.631499999999999</v>
      </c>
      <c r="G1480" s="83">
        <v>623413.10889999999</v>
      </c>
    </row>
    <row r="1481" spans="1:7" s="82" customFormat="1" x14ac:dyDescent="0.3">
      <c r="A1481" s="82">
        <v>1479</v>
      </c>
      <c r="B1481" s="83">
        <v>123.967</v>
      </c>
      <c r="C1481" s="83">
        <v>123.967</v>
      </c>
      <c r="D1481" s="83">
        <v>20681.946</v>
      </c>
      <c r="E1481" s="83">
        <v>0.22900000000000001</v>
      </c>
      <c r="F1481" s="83">
        <v>43.052199999999999</v>
      </c>
      <c r="G1481" s="83">
        <v>407367.35399999999</v>
      </c>
    </row>
    <row r="1482" spans="1:7" s="82" customFormat="1" x14ac:dyDescent="0.3">
      <c r="A1482" s="82">
        <v>1480</v>
      </c>
      <c r="B1482" s="83">
        <v>124.051</v>
      </c>
      <c r="C1482" s="83">
        <v>124.051</v>
      </c>
      <c r="D1482" s="83">
        <v>20692.441699999999</v>
      </c>
      <c r="E1482" s="83">
        <v>0.14510000000000001</v>
      </c>
      <c r="F1482" s="83">
        <v>33.910400000000003</v>
      </c>
      <c r="G1482" s="83">
        <v>773751.93189999997</v>
      </c>
    </row>
    <row r="1483" spans="1:7" s="82" customFormat="1" x14ac:dyDescent="0.3">
      <c r="A1483" s="82">
        <v>1481</v>
      </c>
      <c r="B1483" s="83">
        <v>124.134</v>
      </c>
      <c r="C1483" s="83">
        <v>124.134</v>
      </c>
      <c r="D1483" s="83">
        <v>20670.0173</v>
      </c>
      <c r="E1483" s="83">
        <v>8.6199999999999999E-2</v>
      </c>
      <c r="F1483" s="83">
        <v>28.062799999999999</v>
      </c>
      <c r="G1483" s="83">
        <v>756695.054</v>
      </c>
    </row>
    <row r="1484" spans="1:7" s="82" customFormat="1" x14ac:dyDescent="0.3">
      <c r="A1484" s="82">
        <v>1482</v>
      </c>
      <c r="B1484" s="83">
        <v>124.218</v>
      </c>
      <c r="C1484" s="83">
        <v>124.218</v>
      </c>
      <c r="D1484" s="83">
        <v>20703.265200000002</v>
      </c>
      <c r="E1484" s="83">
        <v>0.16500000000000001</v>
      </c>
      <c r="F1484" s="83">
        <v>31.9574</v>
      </c>
      <c r="G1484" s="83">
        <v>675650.76280000003</v>
      </c>
    </row>
    <row r="1485" spans="1:7" s="82" customFormat="1" x14ac:dyDescent="0.3">
      <c r="A1485" s="82">
        <v>1483</v>
      </c>
      <c r="B1485" s="83">
        <v>124.30200000000001</v>
      </c>
      <c r="C1485" s="83">
        <v>124.30200000000001</v>
      </c>
      <c r="D1485" s="83">
        <v>20662.549900000002</v>
      </c>
      <c r="E1485" s="83">
        <v>0.32600000000000001</v>
      </c>
      <c r="F1485" s="83">
        <v>40.323700000000002</v>
      </c>
      <c r="G1485" s="83">
        <v>440173.99479999999</v>
      </c>
    </row>
    <row r="1486" spans="1:7" s="82" customFormat="1" x14ac:dyDescent="0.3">
      <c r="A1486" s="82">
        <v>1484</v>
      </c>
      <c r="B1486" s="83">
        <v>124.386</v>
      </c>
      <c r="C1486" s="83">
        <v>124.386</v>
      </c>
      <c r="D1486" s="83">
        <v>20669.527999999998</v>
      </c>
      <c r="E1486" s="83">
        <v>0.16769999999999999</v>
      </c>
      <c r="F1486" s="83">
        <v>42.343400000000003</v>
      </c>
      <c r="G1486" s="83">
        <v>690789.84400000004</v>
      </c>
    </row>
    <row r="1487" spans="1:7" s="82" customFormat="1" x14ac:dyDescent="0.3">
      <c r="A1487" s="82">
        <v>1485</v>
      </c>
      <c r="B1487" s="83">
        <v>124.47</v>
      </c>
      <c r="C1487" s="83">
        <v>124.47</v>
      </c>
      <c r="D1487" s="83">
        <v>20640.5936</v>
      </c>
      <c r="E1487" s="83">
        <v>7.2700000000000001E-2</v>
      </c>
      <c r="F1487" s="83">
        <v>42.4893</v>
      </c>
      <c r="G1487" s="83">
        <v>737710.22120000003</v>
      </c>
    </row>
    <row r="1488" spans="1:7" s="82" customFormat="1" x14ac:dyDescent="0.3">
      <c r="A1488" s="82">
        <v>1486</v>
      </c>
      <c r="B1488" s="83">
        <v>124.554</v>
      </c>
      <c r="C1488" s="83">
        <v>124.554</v>
      </c>
      <c r="D1488" s="83">
        <v>20662.785199999998</v>
      </c>
      <c r="E1488" s="83">
        <v>0.2341</v>
      </c>
      <c r="F1488" s="83">
        <v>42.1402</v>
      </c>
      <c r="G1488" s="83">
        <v>587527.84620000003</v>
      </c>
    </row>
    <row r="1489" spans="1:7" s="82" customFormat="1" x14ac:dyDescent="0.3">
      <c r="A1489" s="82">
        <v>1487</v>
      </c>
      <c r="B1489" s="83">
        <v>124.63800000000001</v>
      </c>
      <c r="C1489" s="83">
        <v>124.63800000000001</v>
      </c>
      <c r="D1489" s="83">
        <v>20653.732100000001</v>
      </c>
      <c r="E1489" s="83">
        <v>0.14380000000000001</v>
      </c>
      <c r="F1489" s="83">
        <v>35.7455</v>
      </c>
      <c r="G1489" s="83">
        <v>908370.3504</v>
      </c>
    </row>
    <row r="1490" spans="1:7" s="82" customFormat="1" x14ac:dyDescent="0.3">
      <c r="A1490" s="82">
        <v>1488</v>
      </c>
      <c r="B1490" s="83">
        <v>124.721</v>
      </c>
      <c r="C1490" s="83">
        <v>124.721</v>
      </c>
      <c r="D1490" s="83">
        <v>20677.8122</v>
      </c>
      <c r="E1490" s="83">
        <v>9.4899999999999998E-2</v>
      </c>
      <c r="F1490" s="83">
        <v>55.622199999999999</v>
      </c>
      <c r="G1490" s="83">
        <v>938782.19629999995</v>
      </c>
    </row>
    <row r="1491" spans="1:7" s="82" customFormat="1" x14ac:dyDescent="0.3">
      <c r="A1491" s="82">
        <v>1489</v>
      </c>
      <c r="B1491" s="83">
        <v>124.80500000000001</v>
      </c>
      <c r="C1491" s="83">
        <v>124.80500000000001</v>
      </c>
      <c r="D1491" s="83">
        <v>20658.184799999999</v>
      </c>
      <c r="E1491" s="83">
        <v>0.13170000000000001</v>
      </c>
      <c r="F1491" s="83">
        <v>43.504899999999999</v>
      </c>
      <c r="G1491" s="83">
        <v>554428.73730000004</v>
      </c>
    </row>
    <row r="1492" spans="1:7" s="82" customFormat="1" x14ac:dyDescent="0.3">
      <c r="A1492" s="82">
        <v>1490</v>
      </c>
      <c r="B1492" s="83">
        <v>124.889</v>
      </c>
      <c r="C1492" s="83">
        <v>124.889</v>
      </c>
      <c r="D1492" s="83">
        <v>20640.460299999999</v>
      </c>
      <c r="E1492" s="83">
        <v>0.1197</v>
      </c>
      <c r="F1492" s="83">
        <v>51.859099999999998</v>
      </c>
      <c r="G1492" s="83">
        <v>912871.49010000005</v>
      </c>
    </row>
    <row r="1493" spans="1:7" s="82" customFormat="1" x14ac:dyDescent="0.3">
      <c r="A1493" s="82">
        <v>1491</v>
      </c>
      <c r="B1493" s="83">
        <v>124.973</v>
      </c>
      <c r="C1493" s="83">
        <v>124.973</v>
      </c>
      <c r="D1493" s="83">
        <v>20683.3976</v>
      </c>
      <c r="E1493" s="83">
        <v>0.09</v>
      </c>
      <c r="F1493" s="83">
        <v>46.8919</v>
      </c>
      <c r="G1493" s="83">
        <v>861579.02399999998</v>
      </c>
    </row>
    <row r="1494" spans="1:7" s="82" customFormat="1" x14ac:dyDescent="0.3">
      <c r="A1494" s="82">
        <v>1492</v>
      </c>
      <c r="B1494" s="83">
        <v>125.057</v>
      </c>
      <c r="C1494" s="83">
        <v>125.057</v>
      </c>
      <c r="D1494" s="83">
        <v>20681.1126</v>
      </c>
      <c r="E1494" s="83">
        <v>7.7499999999999999E-2</v>
      </c>
      <c r="F1494" s="83">
        <v>46.944299999999998</v>
      </c>
      <c r="G1494" s="83">
        <v>773384.25930000003</v>
      </c>
    </row>
    <row r="1495" spans="1:7" s="82" customFormat="1" x14ac:dyDescent="0.3">
      <c r="A1495" s="82">
        <v>1493</v>
      </c>
      <c r="B1495" s="83">
        <v>125.14100000000001</v>
      </c>
      <c r="C1495" s="83">
        <v>125.14100000000001</v>
      </c>
      <c r="D1495" s="83">
        <v>20684.3194</v>
      </c>
      <c r="E1495" s="83">
        <v>0.23680000000000001</v>
      </c>
      <c r="F1495" s="83">
        <v>42.512500000000003</v>
      </c>
      <c r="G1495" s="83">
        <v>395024.12709999998</v>
      </c>
    </row>
    <row r="1496" spans="1:7" s="82" customFormat="1" x14ac:dyDescent="0.3">
      <c r="A1496" s="82">
        <v>1494</v>
      </c>
      <c r="B1496" s="83">
        <v>125.224</v>
      </c>
      <c r="C1496" s="83">
        <v>125.224</v>
      </c>
      <c r="D1496" s="83">
        <v>20695.493900000001</v>
      </c>
      <c r="E1496" s="83">
        <v>0.14069999999999999</v>
      </c>
      <c r="F1496" s="83">
        <v>51.369199999999999</v>
      </c>
      <c r="G1496" s="83">
        <v>639062.54020000005</v>
      </c>
    </row>
    <row r="1497" spans="1:7" s="82" customFormat="1" x14ac:dyDescent="0.3">
      <c r="A1497" s="82">
        <v>1495</v>
      </c>
      <c r="B1497" s="83">
        <v>125.30800000000001</v>
      </c>
      <c r="C1497" s="83">
        <v>125.30800000000001</v>
      </c>
      <c r="D1497" s="83">
        <v>20713.2078</v>
      </c>
      <c r="E1497" s="83">
        <v>0.41670000000000001</v>
      </c>
      <c r="F1497" s="83">
        <v>60.194400000000002</v>
      </c>
      <c r="G1497" s="83">
        <v>305396.46370000002</v>
      </c>
    </row>
    <row r="1498" spans="1:7" s="82" customFormat="1" x14ac:dyDescent="0.3">
      <c r="A1498" s="82">
        <v>1496</v>
      </c>
      <c r="B1498" s="83">
        <v>125.392</v>
      </c>
      <c r="C1498" s="83">
        <v>125.392</v>
      </c>
      <c r="D1498" s="83">
        <v>20666.537100000001</v>
      </c>
      <c r="E1498" s="83">
        <v>0.71309999999999996</v>
      </c>
      <c r="F1498" s="83">
        <v>71.798199999999994</v>
      </c>
      <c r="G1498" s="83">
        <v>72441.872799999997</v>
      </c>
    </row>
    <row r="1499" spans="1:7" s="82" customFormat="1" x14ac:dyDescent="0.3">
      <c r="A1499" s="82">
        <v>1497</v>
      </c>
      <c r="B1499" s="83">
        <v>125.476</v>
      </c>
      <c r="C1499" s="83">
        <v>125.476</v>
      </c>
      <c r="D1499" s="83">
        <v>20638.887500000001</v>
      </c>
      <c r="E1499" s="83">
        <v>1.8219000000000001</v>
      </c>
      <c r="F1499" s="83">
        <v>71.926199999999994</v>
      </c>
      <c r="G1499" s="83">
        <v>17302.582600000002</v>
      </c>
    </row>
    <row r="1500" spans="1:7" x14ac:dyDescent="0.3">
      <c r="A1500">
        <v>1498</v>
      </c>
      <c r="B1500" s="1">
        <v>125.56</v>
      </c>
      <c r="C1500" s="1">
        <v>125.56</v>
      </c>
      <c r="D1500" s="1">
        <v>20403.4424</v>
      </c>
      <c r="E1500" s="1">
        <v>3.964</v>
      </c>
      <c r="F1500" s="1">
        <v>388.34269999999998</v>
      </c>
      <c r="G1500" s="1">
        <v>756.45569999999998</v>
      </c>
    </row>
    <row r="1501" spans="1:7" s="88" customFormat="1" x14ac:dyDescent="0.3">
      <c r="A1501" s="88">
        <v>1499</v>
      </c>
      <c r="B1501" s="89">
        <v>125.64400000000001</v>
      </c>
      <c r="C1501" s="89">
        <v>125.64400000000001</v>
      </c>
      <c r="D1501" s="89">
        <v>19880.959599999998</v>
      </c>
      <c r="E1501" s="89">
        <v>3.2477</v>
      </c>
      <c r="F1501" s="89">
        <v>25.016200000000001</v>
      </c>
      <c r="G1501" s="89">
        <v>1970.3914</v>
      </c>
    </row>
    <row r="1502" spans="1:7" s="86" customFormat="1" x14ac:dyDescent="0.3">
      <c r="A1502" s="86">
        <v>1500</v>
      </c>
      <c r="B1502" s="87">
        <v>125.72799999999999</v>
      </c>
      <c r="C1502" s="87">
        <v>125.72799999999999</v>
      </c>
      <c r="D1502" s="87">
        <v>19698.702300000001</v>
      </c>
      <c r="E1502" s="87">
        <v>0.95409999999999995</v>
      </c>
      <c r="F1502" s="87">
        <v>26.080400000000001</v>
      </c>
      <c r="G1502" s="87">
        <v>40230.888700000003</v>
      </c>
    </row>
    <row r="1503" spans="1:7" s="86" customFormat="1" x14ac:dyDescent="0.3">
      <c r="A1503" s="86">
        <v>1501</v>
      </c>
      <c r="B1503" s="87">
        <v>125.81100000000001</v>
      </c>
      <c r="C1503" s="87">
        <v>125.81100000000001</v>
      </c>
      <c r="D1503" s="87">
        <v>19711.963899999999</v>
      </c>
      <c r="E1503" s="87">
        <v>0.28129999999999999</v>
      </c>
      <c r="F1503" s="87">
        <v>22.807700000000001</v>
      </c>
      <c r="G1503" s="87">
        <v>171620.51560000001</v>
      </c>
    </row>
    <row r="1504" spans="1:7" s="86" customFormat="1" x14ac:dyDescent="0.3">
      <c r="A1504" s="86">
        <v>1502</v>
      </c>
      <c r="B1504" s="87">
        <v>125.895</v>
      </c>
      <c r="C1504" s="87">
        <v>125.895</v>
      </c>
      <c r="D1504" s="87">
        <v>19717.8596</v>
      </c>
      <c r="E1504" s="87">
        <v>0.1794</v>
      </c>
      <c r="F1504" s="87">
        <v>24.178799999999999</v>
      </c>
      <c r="G1504" s="87">
        <v>297924.8297</v>
      </c>
    </row>
    <row r="1505" spans="1:7" s="86" customFormat="1" x14ac:dyDescent="0.3">
      <c r="A1505" s="86">
        <v>1503</v>
      </c>
      <c r="B1505" s="87">
        <v>125.979</v>
      </c>
      <c r="C1505" s="87">
        <v>125.979</v>
      </c>
      <c r="D1505" s="87">
        <v>19731.714499999998</v>
      </c>
      <c r="E1505" s="87">
        <v>0.29830000000000001</v>
      </c>
      <c r="F1505" s="87">
        <v>35.601900000000001</v>
      </c>
      <c r="G1505" s="87">
        <v>233547.92360000001</v>
      </c>
    </row>
    <row r="1506" spans="1:7" s="86" customFormat="1" x14ac:dyDescent="0.3">
      <c r="A1506" s="86">
        <v>1504</v>
      </c>
      <c r="B1506" s="87">
        <v>126.063</v>
      </c>
      <c r="C1506" s="87">
        <v>126.063</v>
      </c>
      <c r="D1506" s="87">
        <v>19728.768499999998</v>
      </c>
      <c r="E1506" s="87">
        <v>9.0300000000000005E-2</v>
      </c>
      <c r="F1506" s="87">
        <v>27.699200000000001</v>
      </c>
      <c r="G1506" s="87">
        <v>592276.96149999998</v>
      </c>
    </row>
    <row r="1507" spans="1:7" s="86" customFormat="1" x14ac:dyDescent="0.3">
      <c r="A1507" s="86">
        <v>1505</v>
      </c>
      <c r="B1507" s="87">
        <v>126.14700000000001</v>
      </c>
      <c r="C1507" s="87">
        <v>126.14700000000001</v>
      </c>
      <c r="D1507" s="87">
        <v>19729.220399999998</v>
      </c>
      <c r="E1507" s="87">
        <v>0.39489999999999997</v>
      </c>
      <c r="F1507" s="87">
        <v>43.5822</v>
      </c>
      <c r="G1507" s="87">
        <v>126160.78690000001</v>
      </c>
    </row>
    <row r="1508" spans="1:7" s="86" customFormat="1" x14ac:dyDescent="0.3">
      <c r="A1508" s="86">
        <v>1506</v>
      </c>
      <c r="B1508" s="87">
        <v>126.23099999999999</v>
      </c>
      <c r="C1508" s="87">
        <v>126.23099999999999</v>
      </c>
      <c r="D1508" s="87">
        <v>19762.840899999999</v>
      </c>
      <c r="E1508" s="87">
        <v>0.20760000000000001</v>
      </c>
      <c r="F1508" s="87">
        <v>33.778199999999998</v>
      </c>
      <c r="G1508" s="87">
        <v>188509.70730000001</v>
      </c>
    </row>
    <row r="1509" spans="1:7" s="86" customFormat="1" x14ac:dyDescent="0.3">
      <c r="A1509" s="86">
        <v>1507</v>
      </c>
      <c r="B1509" s="87">
        <v>126.31399999999999</v>
      </c>
      <c r="C1509" s="87">
        <v>126.31399999999999</v>
      </c>
      <c r="D1509" s="87">
        <v>19744.2827</v>
      </c>
      <c r="E1509" s="87">
        <v>0.21390000000000001</v>
      </c>
      <c r="F1509" s="87">
        <v>25.476199999999999</v>
      </c>
      <c r="G1509" s="87">
        <v>375853.94469999999</v>
      </c>
    </row>
    <row r="1510" spans="1:7" s="86" customFormat="1" x14ac:dyDescent="0.3">
      <c r="A1510" s="86">
        <v>1508</v>
      </c>
      <c r="B1510" s="87">
        <v>126.398</v>
      </c>
      <c r="C1510" s="87">
        <v>126.398</v>
      </c>
      <c r="D1510" s="87">
        <v>19756.213599999999</v>
      </c>
      <c r="E1510" s="87">
        <v>0.29249999999999998</v>
      </c>
      <c r="F1510" s="87">
        <v>31.7483</v>
      </c>
      <c r="G1510" s="87">
        <v>190294.7346</v>
      </c>
    </row>
    <row r="1511" spans="1:7" s="86" customFormat="1" x14ac:dyDescent="0.3">
      <c r="A1511" s="86">
        <v>1509</v>
      </c>
      <c r="B1511" s="87">
        <v>126.482</v>
      </c>
      <c r="C1511" s="87">
        <v>126.482</v>
      </c>
      <c r="D1511" s="87">
        <v>19766.650799999999</v>
      </c>
      <c r="E1511" s="87">
        <v>0.18090000000000001</v>
      </c>
      <c r="F1511" s="87">
        <v>29.366800000000001</v>
      </c>
      <c r="G1511" s="87">
        <v>243086.14989999999</v>
      </c>
    </row>
    <row r="1512" spans="1:7" s="86" customFormat="1" x14ac:dyDescent="0.3">
      <c r="A1512" s="86">
        <v>1510</v>
      </c>
      <c r="B1512" s="87">
        <v>126.566</v>
      </c>
      <c r="C1512" s="87">
        <v>126.566</v>
      </c>
      <c r="D1512" s="87">
        <v>19732.0625</v>
      </c>
      <c r="E1512" s="87">
        <v>0.1142</v>
      </c>
      <c r="F1512" s="87">
        <v>40.921900000000001</v>
      </c>
      <c r="G1512" s="87">
        <v>291992.49300000002</v>
      </c>
    </row>
    <row r="1513" spans="1:7" s="86" customFormat="1" x14ac:dyDescent="0.3">
      <c r="A1513" s="86">
        <v>1511</v>
      </c>
      <c r="B1513" s="87">
        <v>126.65</v>
      </c>
      <c r="C1513" s="87">
        <v>126.65</v>
      </c>
      <c r="D1513" s="87">
        <v>19743.642599999999</v>
      </c>
      <c r="E1513" s="87">
        <v>0.33</v>
      </c>
      <c r="F1513" s="87">
        <v>40.8369</v>
      </c>
      <c r="G1513" s="87">
        <v>152942.79250000001</v>
      </c>
    </row>
    <row r="1514" spans="1:7" s="86" customFormat="1" x14ac:dyDescent="0.3">
      <c r="A1514" s="86">
        <v>1512</v>
      </c>
      <c r="B1514" s="87">
        <v>126.73399999999999</v>
      </c>
      <c r="C1514" s="87">
        <v>126.73399999999999</v>
      </c>
      <c r="D1514" s="87">
        <v>19781.341100000001</v>
      </c>
      <c r="E1514" s="87">
        <v>0.22120000000000001</v>
      </c>
      <c r="F1514" s="87">
        <v>31.891999999999999</v>
      </c>
      <c r="G1514" s="87">
        <v>293429.95179999998</v>
      </c>
    </row>
    <row r="1515" spans="1:7" s="86" customFormat="1" x14ac:dyDescent="0.3">
      <c r="A1515" s="86">
        <v>1513</v>
      </c>
      <c r="B1515" s="87">
        <v>126.818</v>
      </c>
      <c r="C1515" s="87">
        <v>126.818</v>
      </c>
      <c r="D1515" s="87">
        <v>19776.596399999999</v>
      </c>
      <c r="E1515" s="87">
        <v>0.20530000000000001</v>
      </c>
      <c r="F1515" s="87">
        <v>35.872700000000002</v>
      </c>
      <c r="G1515" s="87">
        <v>445351.12199999997</v>
      </c>
    </row>
    <row r="1516" spans="1:7" s="86" customFormat="1" x14ac:dyDescent="0.3">
      <c r="A1516" s="86">
        <v>1514</v>
      </c>
      <c r="B1516" s="87">
        <v>126.901</v>
      </c>
      <c r="C1516" s="87">
        <v>126.901</v>
      </c>
      <c r="D1516" s="87">
        <v>19740.749599999999</v>
      </c>
      <c r="E1516" s="87">
        <v>0.21079999999999999</v>
      </c>
      <c r="F1516" s="87">
        <v>44.907299999999999</v>
      </c>
      <c r="G1516" s="87">
        <v>327426.68689999997</v>
      </c>
    </row>
    <row r="1517" spans="1:7" s="86" customFormat="1" x14ac:dyDescent="0.3">
      <c r="A1517" s="86">
        <v>1515</v>
      </c>
      <c r="B1517" s="87">
        <v>126.985</v>
      </c>
      <c r="C1517" s="87">
        <v>126.985</v>
      </c>
      <c r="D1517" s="87">
        <v>19754.117699999999</v>
      </c>
      <c r="E1517" s="87">
        <v>0.2346</v>
      </c>
      <c r="F1517" s="87">
        <v>36.463000000000001</v>
      </c>
      <c r="G1517" s="87">
        <v>181846.31270000001</v>
      </c>
    </row>
    <row r="1518" spans="1:7" s="86" customFormat="1" x14ac:dyDescent="0.3">
      <c r="A1518" s="86">
        <v>1516</v>
      </c>
      <c r="B1518" s="87">
        <v>127.069</v>
      </c>
      <c r="C1518" s="87">
        <v>127.069</v>
      </c>
      <c r="D1518" s="87">
        <v>19722.1463</v>
      </c>
      <c r="E1518" s="87">
        <v>8.8300000000000003E-2</v>
      </c>
      <c r="F1518" s="87">
        <v>22.6464</v>
      </c>
      <c r="G1518" s="87">
        <v>293525.7905</v>
      </c>
    </row>
    <row r="1519" spans="1:7" s="86" customFormat="1" x14ac:dyDescent="0.3">
      <c r="A1519" s="86">
        <v>1517</v>
      </c>
      <c r="B1519" s="87">
        <v>127.15300000000001</v>
      </c>
      <c r="C1519" s="87">
        <v>127.15300000000001</v>
      </c>
      <c r="D1519" s="87">
        <v>19739.522799999999</v>
      </c>
      <c r="E1519" s="87">
        <v>0.41720000000000002</v>
      </c>
      <c r="F1519" s="87">
        <v>42.794899999999998</v>
      </c>
      <c r="G1519" s="87">
        <v>64217.524299999997</v>
      </c>
    </row>
    <row r="1520" spans="1:7" s="86" customFormat="1" x14ac:dyDescent="0.3">
      <c r="A1520" s="86">
        <v>1518</v>
      </c>
      <c r="B1520" s="87">
        <v>127.23699999999999</v>
      </c>
      <c r="C1520" s="87">
        <v>127.23699999999999</v>
      </c>
      <c r="D1520" s="87">
        <v>19738.393499999998</v>
      </c>
      <c r="E1520" s="87">
        <v>0.25269999999999998</v>
      </c>
      <c r="F1520" s="87">
        <v>37.655999999999999</v>
      </c>
      <c r="G1520" s="87">
        <v>212311.2647</v>
      </c>
    </row>
    <row r="1521" spans="1:7" s="86" customFormat="1" x14ac:dyDescent="0.3">
      <c r="A1521" s="86">
        <v>1519</v>
      </c>
      <c r="B1521" s="87">
        <v>127.321</v>
      </c>
      <c r="C1521" s="87">
        <v>127.321</v>
      </c>
      <c r="D1521" s="87">
        <v>19750.449199999999</v>
      </c>
      <c r="E1521" s="87">
        <v>0.27300000000000002</v>
      </c>
      <c r="F1521" s="87">
        <v>23.4117</v>
      </c>
      <c r="G1521" s="87">
        <v>121573.06510000001</v>
      </c>
    </row>
    <row r="1522" spans="1:7" s="86" customFormat="1" x14ac:dyDescent="0.3">
      <c r="A1522" s="86">
        <v>1520</v>
      </c>
      <c r="B1522" s="87">
        <v>127.404</v>
      </c>
      <c r="C1522" s="87">
        <v>127.404</v>
      </c>
      <c r="D1522" s="87">
        <v>19763.6247</v>
      </c>
      <c r="E1522" s="87">
        <v>0.31940000000000002</v>
      </c>
      <c r="F1522" s="87">
        <v>32.383800000000001</v>
      </c>
      <c r="G1522" s="87">
        <v>141094.37169999999</v>
      </c>
    </row>
    <row r="1523" spans="1:7" s="86" customFormat="1" x14ac:dyDescent="0.3">
      <c r="A1523" s="86">
        <v>1521</v>
      </c>
      <c r="B1523" s="87">
        <v>127.488</v>
      </c>
      <c r="C1523" s="87">
        <v>127.488</v>
      </c>
      <c r="D1523" s="87">
        <v>19750.266800000001</v>
      </c>
      <c r="E1523" s="87">
        <v>0.187</v>
      </c>
      <c r="F1523" s="87">
        <v>28.758199999999999</v>
      </c>
      <c r="G1523" s="87">
        <v>301233.09769999998</v>
      </c>
    </row>
    <row r="1524" spans="1:7" s="86" customFormat="1" x14ac:dyDescent="0.3">
      <c r="A1524" s="86">
        <v>1522</v>
      </c>
      <c r="B1524" s="87">
        <v>127.572</v>
      </c>
      <c r="C1524" s="87">
        <v>127.572</v>
      </c>
      <c r="D1524" s="87">
        <v>19749.696599999999</v>
      </c>
      <c r="E1524" s="87">
        <v>0.1263</v>
      </c>
      <c r="F1524" s="87">
        <v>32.238900000000001</v>
      </c>
      <c r="G1524" s="87">
        <v>214853.61009999999</v>
      </c>
    </row>
    <row r="1525" spans="1:7" s="86" customFormat="1" x14ac:dyDescent="0.3">
      <c r="A1525" s="86">
        <v>1523</v>
      </c>
      <c r="B1525" s="87">
        <v>127.65600000000001</v>
      </c>
      <c r="C1525" s="87">
        <v>127.65600000000001</v>
      </c>
      <c r="D1525" s="87">
        <v>19764.892400000001</v>
      </c>
      <c r="E1525" s="87">
        <v>0.13239999999999999</v>
      </c>
      <c r="F1525" s="87">
        <v>24.791899999999998</v>
      </c>
      <c r="G1525" s="87">
        <v>476552.73340000003</v>
      </c>
    </row>
    <row r="1526" spans="1:7" s="86" customFormat="1" x14ac:dyDescent="0.3">
      <c r="A1526" s="86">
        <v>1524</v>
      </c>
      <c r="B1526" s="87">
        <v>127.74</v>
      </c>
      <c r="C1526" s="87">
        <v>127.74</v>
      </c>
      <c r="D1526" s="87">
        <v>19741.6656</v>
      </c>
      <c r="E1526" s="87">
        <v>0.2177</v>
      </c>
      <c r="F1526" s="87">
        <v>42.592799999999997</v>
      </c>
      <c r="G1526" s="87">
        <v>294054.86080000002</v>
      </c>
    </row>
    <row r="1527" spans="1:7" s="86" customFormat="1" x14ac:dyDescent="0.3">
      <c r="A1527" s="86">
        <v>1525</v>
      </c>
      <c r="B1527" s="87">
        <v>127.824</v>
      </c>
      <c r="C1527" s="87">
        <v>127.824</v>
      </c>
      <c r="D1527" s="87">
        <v>19763.029600000002</v>
      </c>
      <c r="E1527" s="87">
        <v>0.29580000000000001</v>
      </c>
      <c r="F1527" s="87">
        <v>28.9254</v>
      </c>
      <c r="G1527" s="87">
        <v>94807.715500000006</v>
      </c>
    </row>
    <row r="1528" spans="1:7" s="86" customFormat="1" x14ac:dyDescent="0.3">
      <c r="A1528" s="86">
        <v>1526</v>
      </c>
      <c r="B1528" s="87">
        <v>127.908</v>
      </c>
      <c r="C1528" s="87">
        <v>127.908</v>
      </c>
      <c r="D1528" s="87">
        <v>19756.5416</v>
      </c>
      <c r="E1528" s="87">
        <v>0.2127</v>
      </c>
      <c r="F1528" s="87">
        <v>29.474599999999999</v>
      </c>
      <c r="G1528" s="87">
        <v>106369.2412</v>
      </c>
    </row>
    <row r="1529" spans="1:7" s="86" customFormat="1" x14ac:dyDescent="0.3">
      <c r="A1529" s="86">
        <v>1527</v>
      </c>
      <c r="B1529" s="87">
        <v>127.991</v>
      </c>
      <c r="C1529" s="87">
        <v>127.991</v>
      </c>
      <c r="D1529" s="87">
        <v>19756.326400000002</v>
      </c>
      <c r="E1529" s="87">
        <v>0.22040000000000001</v>
      </c>
      <c r="F1529" s="87">
        <v>27.846399999999999</v>
      </c>
      <c r="G1529" s="87">
        <v>107844.663</v>
      </c>
    </row>
    <row r="1530" spans="1:7" s="86" customFormat="1" x14ac:dyDescent="0.3">
      <c r="A1530" s="86">
        <v>1528</v>
      </c>
      <c r="B1530" s="87">
        <v>128.07499999999999</v>
      </c>
      <c r="C1530" s="87">
        <v>128.07499999999999</v>
      </c>
      <c r="D1530" s="87">
        <v>19761.7363</v>
      </c>
      <c r="E1530" s="87">
        <v>0.31440000000000001</v>
      </c>
      <c r="F1530" s="87">
        <v>52.007199999999997</v>
      </c>
      <c r="G1530" s="87">
        <v>236717.20209999999</v>
      </c>
    </row>
    <row r="1531" spans="1:7" s="86" customFormat="1" x14ac:dyDescent="0.3">
      <c r="A1531" s="86">
        <v>1529</v>
      </c>
      <c r="B1531" s="87">
        <v>128.15899999999999</v>
      </c>
      <c r="C1531" s="87">
        <v>128.15899999999999</v>
      </c>
      <c r="D1531" s="87">
        <v>19747.980899999999</v>
      </c>
      <c r="E1531" s="87">
        <v>0.46</v>
      </c>
      <c r="F1531" s="87">
        <v>40.106099999999998</v>
      </c>
      <c r="G1531" s="87">
        <v>187395.09359999999</v>
      </c>
    </row>
    <row r="1532" spans="1:7" s="86" customFormat="1" x14ac:dyDescent="0.3">
      <c r="A1532" s="86">
        <v>1530</v>
      </c>
      <c r="B1532" s="87">
        <v>128.24299999999999</v>
      </c>
      <c r="C1532" s="87">
        <v>128.24299999999999</v>
      </c>
      <c r="D1532" s="87">
        <v>19723.723900000001</v>
      </c>
      <c r="E1532" s="87">
        <v>0.50670000000000004</v>
      </c>
      <c r="F1532" s="87">
        <v>27.114899999999999</v>
      </c>
      <c r="G1532" s="87">
        <v>89185.451000000001</v>
      </c>
    </row>
    <row r="1533" spans="1:7" s="86" customFormat="1" x14ac:dyDescent="0.3">
      <c r="A1533" s="86">
        <v>1531</v>
      </c>
      <c r="B1533" s="87">
        <v>128.327</v>
      </c>
      <c r="C1533" s="87">
        <v>128.327</v>
      </c>
      <c r="D1533" s="87">
        <v>19739.655299999999</v>
      </c>
      <c r="E1533" s="87">
        <v>0.43659999999999999</v>
      </c>
      <c r="F1533" s="87">
        <v>33.258800000000001</v>
      </c>
      <c r="G1533" s="87">
        <v>73675.411300000007</v>
      </c>
    </row>
    <row r="1534" spans="1:7" s="86" customFormat="1" x14ac:dyDescent="0.3">
      <c r="A1534" s="86">
        <v>1532</v>
      </c>
      <c r="B1534" s="87">
        <v>128.411</v>
      </c>
      <c r="C1534" s="87">
        <v>128.411</v>
      </c>
      <c r="D1534" s="87">
        <v>19765.734199999999</v>
      </c>
      <c r="E1534" s="87">
        <v>0.63349999999999995</v>
      </c>
      <c r="F1534" s="87">
        <v>23.408000000000001</v>
      </c>
      <c r="G1534" s="87">
        <v>61905.446300000003</v>
      </c>
    </row>
    <row r="1535" spans="1:7" s="86" customFormat="1" x14ac:dyDescent="0.3">
      <c r="A1535" s="86">
        <v>1533</v>
      </c>
      <c r="B1535" s="87">
        <v>128.494</v>
      </c>
      <c r="C1535" s="87">
        <v>128.494</v>
      </c>
      <c r="D1535" s="87">
        <v>19718.694</v>
      </c>
      <c r="E1535" s="87">
        <v>0.15959999999999999</v>
      </c>
      <c r="F1535" s="87">
        <v>37.432299999999998</v>
      </c>
      <c r="G1535" s="87">
        <v>242312.2838</v>
      </c>
    </row>
    <row r="1536" spans="1:7" s="86" customFormat="1" x14ac:dyDescent="0.3">
      <c r="A1536" s="86">
        <v>1534</v>
      </c>
      <c r="B1536" s="87">
        <v>128.578</v>
      </c>
      <c r="C1536" s="87">
        <v>128.578</v>
      </c>
      <c r="D1536" s="87">
        <v>19710.660100000001</v>
      </c>
      <c r="E1536" s="87">
        <v>0.1399</v>
      </c>
      <c r="F1536" s="87">
        <v>28.929099999999998</v>
      </c>
      <c r="G1536" s="87">
        <v>184053.27359999999</v>
      </c>
    </row>
    <row r="1537" spans="1:7" s="86" customFormat="1" x14ac:dyDescent="0.3">
      <c r="A1537" s="86">
        <v>1535</v>
      </c>
      <c r="B1537" s="87">
        <v>128.66200000000001</v>
      </c>
      <c r="C1537" s="87">
        <v>128.66200000000001</v>
      </c>
      <c r="D1537" s="87">
        <v>19717.018400000001</v>
      </c>
      <c r="E1537" s="87">
        <v>0.37340000000000001</v>
      </c>
      <c r="F1537" s="87">
        <v>31.036899999999999</v>
      </c>
      <c r="G1537" s="87">
        <v>134071.94690000001</v>
      </c>
    </row>
    <row r="1538" spans="1:7" s="86" customFormat="1" x14ac:dyDescent="0.3">
      <c r="A1538" s="86">
        <v>1536</v>
      </c>
      <c r="B1538" s="87">
        <v>128.74600000000001</v>
      </c>
      <c r="C1538" s="87">
        <v>128.74600000000001</v>
      </c>
      <c r="D1538" s="87">
        <v>19707.3374</v>
      </c>
      <c r="E1538" s="87">
        <v>0.28089999999999998</v>
      </c>
      <c r="F1538" s="87">
        <v>38.567700000000002</v>
      </c>
      <c r="G1538" s="87">
        <v>183740.79060000001</v>
      </c>
    </row>
    <row r="1539" spans="1:7" s="86" customFormat="1" x14ac:dyDescent="0.3">
      <c r="A1539" s="86">
        <v>1537</v>
      </c>
      <c r="B1539" s="87">
        <v>128.83000000000001</v>
      </c>
      <c r="C1539" s="87">
        <v>128.83000000000001</v>
      </c>
      <c r="D1539" s="87">
        <v>19697.916700000002</v>
      </c>
      <c r="E1539" s="87">
        <v>0.379</v>
      </c>
      <c r="F1539" s="87">
        <v>41.988799999999998</v>
      </c>
      <c r="G1539" s="87">
        <v>151420.7813</v>
      </c>
    </row>
    <row r="1540" spans="1:7" s="86" customFormat="1" x14ac:dyDescent="0.3">
      <c r="A1540" s="86">
        <v>1538</v>
      </c>
      <c r="B1540" s="87">
        <v>128.91399999999999</v>
      </c>
      <c r="C1540" s="87">
        <v>128.91399999999999</v>
      </c>
      <c r="D1540" s="87">
        <v>19699.880099999998</v>
      </c>
      <c r="E1540" s="87">
        <v>0.432</v>
      </c>
      <c r="F1540" s="87">
        <v>29.416399999999999</v>
      </c>
      <c r="G1540" s="87">
        <v>118479.25290000001</v>
      </c>
    </row>
    <row r="1541" spans="1:7" s="86" customFormat="1" x14ac:dyDescent="0.3">
      <c r="A1541" s="86">
        <v>1539</v>
      </c>
      <c r="B1541" s="87">
        <v>128.99799999999999</v>
      </c>
      <c r="C1541" s="87">
        <v>128.99799999999999</v>
      </c>
      <c r="D1541" s="87">
        <v>19753.975600000002</v>
      </c>
      <c r="E1541" s="87">
        <v>0.59640000000000004</v>
      </c>
      <c r="F1541" s="87">
        <v>27.101400000000002</v>
      </c>
      <c r="G1541" s="87">
        <v>33471.935299999997</v>
      </c>
    </row>
    <row r="1542" spans="1:7" s="86" customFormat="1" x14ac:dyDescent="0.3">
      <c r="A1542" s="86">
        <v>1540</v>
      </c>
      <c r="B1542" s="87">
        <v>129.08099999999999</v>
      </c>
      <c r="C1542" s="87">
        <v>129.08099999999999</v>
      </c>
      <c r="D1542" s="87">
        <v>19735.0484</v>
      </c>
      <c r="E1542" s="87">
        <v>0.41860000000000003</v>
      </c>
      <c r="F1542" s="87">
        <v>41.506100000000004</v>
      </c>
      <c r="G1542" s="87">
        <v>99007.703099999999</v>
      </c>
    </row>
    <row r="1543" spans="1:7" s="86" customFormat="1" x14ac:dyDescent="0.3">
      <c r="A1543" s="86">
        <v>1541</v>
      </c>
      <c r="B1543" s="87">
        <v>129.16499999999999</v>
      </c>
      <c r="C1543" s="87">
        <v>129.16499999999999</v>
      </c>
      <c r="D1543" s="87">
        <v>19733.168699999998</v>
      </c>
      <c r="E1543" s="87">
        <v>0.3831</v>
      </c>
      <c r="F1543" s="87">
        <v>32.590800000000002</v>
      </c>
      <c r="G1543" s="87">
        <v>78121.418099999995</v>
      </c>
    </row>
    <row r="1544" spans="1:7" s="86" customFormat="1" x14ac:dyDescent="0.3">
      <c r="A1544" s="86">
        <v>1542</v>
      </c>
      <c r="B1544" s="87">
        <v>129.249</v>
      </c>
      <c r="C1544" s="87">
        <v>129.249</v>
      </c>
      <c r="D1544" s="87">
        <v>19741.265100000001</v>
      </c>
      <c r="E1544" s="87">
        <v>0.32050000000000001</v>
      </c>
      <c r="F1544" s="87">
        <v>27.010899999999999</v>
      </c>
      <c r="G1544" s="87">
        <v>219182.34789999999</v>
      </c>
    </row>
    <row r="1545" spans="1:7" s="86" customFormat="1" x14ac:dyDescent="0.3">
      <c r="A1545" s="86">
        <v>1543</v>
      </c>
      <c r="B1545" s="87">
        <v>129.333</v>
      </c>
      <c r="C1545" s="87">
        <v>129.333</v>
      </c>
      <c r="D1545" s="87">
        <v>19783.565200000001</v>
      </c>
      <c r="E1545" s="87">
        <v>0.6774</v>
      </c>
      <c r="F1545" s="87">
        <v>44.092599999999997</v>
      </c>
      <c r="G1545" s="87">
        <v>50376.322699999997</v>
      </c>
    </row>
    <row r="1546" spans="1:7" s="86" customFormat="1" x14ac:dyDescent="0.3">
      <c r="A1546" s="86">
        <v>1544</v>
      </c>
      <c r="B1546" s="87">
        <v>129.417</v>
      </c>
      <c r="C1546" s="87">
        <v>129.417</v>
      </c>
      <c r="D1546" s="87">
        <v>19752.219799999999</v>
      </c>
      <c r="E1546" s="87">
        <v>0.4531</v>
      </c>
      <c r="F1546" s="87">
        <v>40.209800000000001</v>
      </c>
      <c r="G1546" s="87">
        <v>43848.432500000003</v>
      </c>
    </row>
    <row r="1547" spans="1:7" s="86" customFormat="1" x14ac:dyDescent="0.3">
      <c r="A1547" s="86">
        <v>1545</v>
      </c>
      <c r="B1547" s="87">
        <v>129.501</v>
      </c>
      <c r="C1547" s="87">
        <v>129.501</v>
      </c>
      <c r="D1547" s="87">
        <v>19753.865600000001</v>
      </c>
      <c r="E1547" s="87">
        <v>0.4476</v>
      </c>
      <c r="F1547" s="87">
        <v>40.868400000000001</v>
      </c>
      <c r="G1547" s="87">
        <v>36899.684399999998</v>
      </c>
    </row>
    <row r="1548" spans="1:7" s="86" customFormat="1" x14ac:dyDescent="0.3">
      <c r="A1548" s="86">
        <v>1546</v>
      </c>
      <c r="B1548" s="87">
        <v>129.584</v>
      </c>
      <c r="C1548" s="87">
        <v>129.584</v>
      </c>
      <c r="D1548" s="87">
        <v>19779.755700000002</v>
      </c>
      <c r="E1548" s="87">
        <v>0.31409999999999999</v>
      </c>
      <c r="F1548" s="87">
        <v>28.045000000000002</v>
      </c>
      <c r="G1548" s="87">
        <v>144802.69839999999</v>
      </c>
    </row>
    <row r="1549" spans="1:7" s="86" customFormat="1" x14ac:dyDescent="0.3">
      <c r="A1549" s="86">
        <v>1547</v>
      </c>
      <c r="B1549" s="87">
        <v>129.66800000000001</v>
      </c>
      <c r="C1549" s="87">
        <v>129.66800000000001</v>
      </c>
      <c r="D1549" s="87">
        <v>19744.951400000002</v>
      </c>
      <c r="E1549" s="87">
        <v>0.2903</v>
      </c>
      <c r="F1549" s="87">
        <v>23.128599999999999</v>
      </c>
      <c r="G1549" s="87">
        <v>252379.5986</v>
      </c>
    </row>
    <row r="1550" spans="1:7" s="86" customFormat="1" x14ac:dyDescent="0.3">
      <c r="A1550" s="86">
        <v>1548</v>
      </c>
      <c r="B1550" s="87">
        <v>129.75200000000001</v>
      </c>
      <c r="C1550" s="87">
        <v>129.75200000000001</v>
      </c>
      <c r="D1550" s="87">
        <v>19708.683000000001</v>
      </c>
      <c r="E1550" s="87">
        <v>0.2162</v>
      </c>
      <c r="F1550" s="87">
        <v>32.611699999999999</v>
      </c>
      <c r="G1550" s="87">
        <v>129138.0365</v>
      </c>
    </row>
    <row r="1551" spans="1:7" s="86" customFormat="1" x14ac:dyDescent="0.3">
      <c r="A1551" s="86">
        <v>1549</v>
      </c>
      <c r="B1551" s="87">
        <v>129.83600000000001</v>
      </c>
      <c r="C1551" s="87">
        <v>129.83600000000001</v>
      </c>
      <c r="D1551" s="87">
        <v>19736.0906</v>
      </c>
      <c r="E1551" s="87">
        <v>0.4965</v>
      </c>
      <c r="F1551" s="87">
        <v>48.079700000000003</v>
      </c>
      <c r="G1551" s="87">
        <v>135514.3009</v>
      </c>
    </row>
    <row r="1552" spans="1:7" s="86" customFormat="1" x14ac:dyDescent="0.3">
      <c r="A1552" s="86">
        <v>1550</v>
      </c>
      <c r="B1552" s="87">
        <v>129.91999999999999</v>
      </c>
      <c r="C1552" s="87">
        <v>129.91999999999999</v>
      </c>
      <c r="D1552" s="87">
        <v>19753.742699999999</v>
      </c>
      <c r="E1552" s="87">
        <v>0.31509999999999999</v>
      </c>
      <c r="F1552" s="87">
        <v>28.097799999999999</v>
      </c>
      <c r="G1552" s="87">
        <v>139417.1654</v>
      </c>
    </row>
    <row r="1553" spans="1:7" s="86" customFormat="1" x14ac:dyDescent="0.3">
      <c r="A1553" s="86">
        <v>1551</v>
      </c>
      <c r="B1553" s="87">
        <v>130.00399999999999</v>
      </c>
      <c r="C1553" s="87">
        <v>130.00399999999999</v>
      </c>
      <c r="D1553" s="87">
        <v>19770.033200000002</v>
      </c>
      <c r="E1553" s="87">
        <v>0.41810000000000003</v>
      </c>
      <c r="F1553" s="87">
        <v>42.927100000000003</v>
      </c>
      <c r="G1553" s="87">
        <v>83844.936400000006</v>
      </c>
    </row>
    <row r="1554" spans="1:7" s="86" customFormat="1" x14ac:dyDescent="0.3">
      <c r="A1554" s="86">
        <v>1552</v>
      </c>
      <c r="B1554" s="87">
        <v>130.08799999999999</v>
      </c>
      <c r="C1554" s="87">
        <v>130.08799999999999</v>
      </c>
      <c r="D1554" s="87">
        <v>19761.5448</v>
      </c>
      <c r="E1554" s="87">
        <v>0.64490000000000003</v>
      </c>
      <c r="F1554" s="87">
        <v>28.7502</v>
      </c>
      <c r="G1554" s="87">
        <v>56045.170400000003</v>
      </c>
    </row>
    <row r="1555" spans="1:7" s="86" customFormat="1" x14ac:dyDescent="0.3">
      <c r="A1555" s="86">
        <v>1553</v>
      </c>
      <c r="B1555" s="87">
        <v>130.17099999999999</v>
      </c>
      <c r="C1555" s="87">
        <v>130.17099999999999</v>
      </c>
      <c r="D1555" s="87">
        <v>19754.941900000002</v>
      </c>
      <c r="E1555" s="87">
        <v>0.24210000000000001</v>
      </c>
      <c r="F1555" s="87">
        <v>28.014099999999999</v>
      </c>
      <c r="G1555" s="87">
        <v>143663.02600000001</v>
      </c>
    </row>
    <row r="1556" spans="1:7" x14ac:dyDescent="0.3">
      <c r="A1556">
        <v>1554</v>
      </c>
      <c r="B1556" s="1">
        <v>130.255</v>
      </c>
      <c r="C1556" s="1">
        <v>130.255</v>
      </c>
      <c r="D1556" s="1">
        <v>19459.974699999999</v>
      </c>
      <c r="E1556" s="1">
        <v>3.3228</v>
      </c>
      <c r="F1556" s="1">
        <v>130.88900000000001</v>
      </c>
      <c r="G1556" s="1">
        <v>1859.838</v>
      </c>
    </row>
    <row r="1557" spans="1:7" x14ac:dyDescent="0.3">
      <c r="A1557">
        <v>1555</v>
      </c>
      <c r="B1557" s="1">
        <v>130.339</v>
      </c>
      <c r="C1557" s="1">
        <v>130.339</v>
      </c>
      <c r="D1557" s="1">
        <v>19101.635300000002</v>
      </c>
      <c r="E1557" s="1">
        <v>4.6108000000000002</v>
      </c>
      <c r="F1557" s="1">
        <v>162.0472</v>
      </c>
      <c r="G1557" s="1">
        <v>1113.6755000000001</v>
      </c>
    </row>
    <row r="1558" spans="1:7" x14ac:dyDescent="0.3">
      <c r="A1558">
        <v>1556</v>
      </c>
      <c r="B1558" s="1">
        <v>130.423</v>
      </c>
      <c r="C1558" s="1">
        <v>130.423</v>
      </c>
      <c r="D1558" s="1">
        <v>18672.976600000002</v>
      </c>
      <c r="E1558" s="1">
        <v>5.1745000000000001</v>
      </c>
      <c r="F1558" s="1">
        <v>239.17080000000001</v>
      </c>
      <c r="G1558" s="1">
        <v>963.1046</v>
      </c>
    </row>
    <row r="1559" spans="1:7" x14ac:dyDescent="0.3">
      <c r="A1559">
        <v>1557</v>
      </c>
      <c r="B1559" s="1">
        <v>130.50700000000001</v>
      </c>
      <c r="C1559" s="1">
        <v>130.50700000000001</v>
      </c>
      <c r="D1559" s="1">
        <v>18399.2143</v>
      </c>
      <c r="E1559" s="1">
        <v>3.7435</v>
      </c>
      <c r="F1559" s="1">
        <v>115.9987</v>
      </c>
      <c r="G1559" s="1">
        <v>2103.2280999999998</v>
      </c>
    </row>
    <row r="1560" spans="1:7" x14ac:dyDescent="0.3">
      <c r="A1560">
        <v>1558</v>
      </c>
      <c r="B1560" s="1">
        <v>130.59100000000001</v>
      </c>
      <c r="C1560" s="1">
        <v>130.59100000000001</v>
      </c>
      <c r="D1560" s="1">
        <v>18241.114399999999</v>
      </c>
      <c r="E1560" s="1">
        <v>1.9699</v>
      </c>
      <c r="F1560" s="1">
        <v>42.339199999999998</v>
      </c>
      <c r="G1560" s="1">
        <v>7091.7228999999998</v>
      </c>
    </row>
    <row r="1561" spans="1:7" x14ac:dyDescent="0.3">
      <c r="A1561">
        <v>1559</v>
      </c>
      <c r="B1561" s="1">
        <v>130.67400000000001</v>
      </c>
      <c r="C1561" s="1">
        <v>130.67400000000001</v>
      </c>
      <c r="D1561" s="1">
        <v>18230.3485</v>
      </c>
      <c r="E1561" s="1">
        <v>1.8021</v>
      </c>
      <c r="F1561" s="1">
        <v>57.9009</v>
      </c>
      <c r="G1561" s="1">
        <v>8438.2206999999999</v>
      </c>
    </row>
    <row r="1562" spans="1:7" x14ac:dyDescent="0.3">
      <c r="A1562">
        <v>1560</v>
      </c>
      <c r="B1562" s="1">
        <v>130.75800000000001</v>
      </c>
      <c r="C1562" s="1">
        <v>130.75800000000001</v>
      </c>
      <c r="D1562" s="1">
        <v>18188.9941</v>
      </c>
      <c r="E1562" s="1">
        <v>1.8888</v>
      </c>
      <c r="F1562" s="1">
        <v>35.279899999999998</v>
      </c>
      <c r="G1562" s="1">
        <v>6557.4925000000003</v>
      </c>
    </row>
    <row r="1563" spans="1:7" x14ac:dyDescent="0.3">
      <c r="A1563">
        <v>1561</v>
      </c>
      <c r="B1563" s="1">
        <v>130.84200000000001</v>
      </c>
      <c r="C1563" s="1">
        <v>130.84200000000001</v>
      </c>
      <c r="D1563" s="1">
        <v>18207.275399999999</v>
      </c>
      <c r="E1563" s="1">
        <v>0.98499999999999999</v>
      </c>
      <c r="F1563" s="1">
        <v>38.529899999999998</v>
      </c>
      <c r="G1563" s="1">
        <v>10926.656499999999</v>
      </c>
    </row>
    <row r="1564" spans="1:7" x14ac:dyDescent="0.3">
      <c r="A1564">
        <v>1562</v>
      </c>
      <c r="B1564" s="1">
        <v>130.92599999999999</v>
      </c>
      <c r="C1564" s="1">
        <v>130.92599999999999</v>
      </c>
      <c r="D1564" s="1">
        <v>18236.941500000001</v>
      </c>
      <c r="E1564" s="1">
        <v>0.72670000000000001</v>
      </c>
      <c r="F1564" s="1">
        <v>30.170300000000001</v>
      </c>
      <c r="G1564" s="1">
        <v>10737.8071</v>
      </c>
    </row>
    <row r="1565" spans="1:7" x14ac:dyDescent="0.3">
      <c r="A1565">
        <v>1563</v>
      </c>
      <c r="B1565" s="1">
        <v>131.01</v>
      </c>
      <c r="C1565" s="1">
        <v>131.01</v>
      </c>
      <c r="D1565" s="1">
        <v>18225.077399999998</v>
      </c>
      <c r="E1565" s="1">
        <v>1.4152</v>
      </c>
      <c r="F1565" s="1">
        <v>29.571300000000001</v>
      </c>
      <c r="G1565" s="1">
        <v>6014.3176999999996</v>
      </c>
    </row>
    <row r="1566" spans="1:7" x14ac:dyDescent="0.3">
      <c r="A1566">
        <v>1564</v>
      </c>
      <c r="B1566" s="1">
        <v>131.09399999999999</v>
      </c>
      <c r="C1566" s="1">
        <v>131.09399999999999</v>
      </c>
      <c r="D1566" s="1">
        <v>18235.9791</v>
      </c>
      <c r="E1566" s="1">
        <v>1.2704</v>
      </c>
      <c r="F1566" s="1">
        <v>33.045400000000001</v>
      </c>
      <c r="G1566" s="1">
        <v>11423.511699999999</v>
      </c>
    </row>
    <row r="1567" spans="1:7" x14ac:dyDescent="0.3">
      <c r="A1567">
        <v>1565</v>
      </c>
      <c r="B1567" s="1">
        <v>131.178</v>
      </c>
      <c r="C1567" s="1">
        <v>131.178</v>
      </c>
      <c r="D1567" s="1">
        <v>18207.5455</v>
      </c>
      <c r="E1567" s="1">
        <v>1.5861000000000001</v>
      </c>
      <c r="F1567" s="1">
        <v>63.695300000000003</v>
      </c>
      <c r="G1567" s="1">
        <v>8751.7829000000002</v>
      </c>
    </row>
    <row r="1568" spans="1:7" x14ac:dyDescent="0.3">
      <c r="A1568">
        <v>1566</v>
      </c>
      <c r="B1568" s="1">
        <v>131.261</v>
      </c>
      <c r="C1568" s="1">
        <v>131.261</v>
      </c>
      <c r="D1568" s="1">
        <v>18251.292000000001</v>
      </c>
      <c r="E1568" s="1">
        <v>0.95989999999999998</v>
      </c>
      <c r="F1568" s="1">
        <v>44.430799999999998</v>
      </c>
      <c r="G1568" s="1">
        <v>12421.821</v>
      </c>
    </row>
    <row r="1569" spans="1:7" x14ac:dyDescent="0.3">
      <c r="A1569">
        <v>1567</v>
      </c>
      <c r="B1569" s="1">
        <v>131.345</v>
      </c>
      <c r="C1569" s="1">
        <v>131.345</v>
      </c>
      <c r="D1569" s="1">
        <v>18235.448899999999</v>
      </c>
      <c r="E1569" s="1">
        <v>1.5775999999999999</v>
      </c>
      <c r="F1569" s="1">
        <v>74.722099999999998</v>
      </c>
      <c r="G1569" s="1">
        <v>7082.8662000000004</v>
      </c>
    </row>
    <row r="1570" spans="1:7" x14ac:dyDescent="0.3">
      <c r="A1570">
        <v>1568</v>
      </c>
      <c r="B1570" s="1">
        <v>131.429</v>
      </c>
      <c r="C1570" s="1">
        <v>131.429</v>
      </c>
      <c r="D1570" s="1">
        <v>18230.6738</v>
      </c>
      <c r="E1570" s="1">
        <v>0.94379999999999997</v>
      </c>
      <c r="F1570" s="1">
        <v>25.670200000000001</v>
      </c>
      <c r="G1570" s="1">
        <v>10831.578799999999</v>
      </c>
    </row>
    <row r="1571" spans="1:7" x14ac:dyDescent="0.3">
      <c r="A1571">
        <v>1569</v>
      </c>
      <c r="B1571" s="1">
        <v>131.51300000000001</v>
      </c>
      <c r="C1571" s="1">
        <v>131.51300000000001</v>
      </c>
      <c r="D1571" s="1">
        <v>18232.459500000001</v>
      </c>
      <c r="E1571" s="1">
        <v>1.4866999999999999</v>
      </c>
      <c r="F1571" s="1">
        <v>43.474800000000002</v>
      </c>
      <c r="G1571" s="1">
        <v>6361.5726000000004</v>
      </c>
    </row>
    <row r="1572" spans="1:7" x14ac:dyDescent="0.3">
      <c r="A1572">
        <v>1570</v>
      </c>
      <c r="B1572" s="1">
        <v>131.59700000000001</v>
      </c>
      <c r="C1572" s="1">
        <v>131.59700000000001</v>
      </c>
      <c r="D1572" s="1">
        <v>18238.637599999998</v>
      </c>
      <c r="E1572" s="1">
        <v>0.76780000000000004</v>
      </c>
      <c r="F1572" s="1">
        <v>49.551400000000001</v>
      </c>
      <c r="G1572" s="1">
        <v>15120.7588</v>
      </c>
    </row>
    <row r="1573" spans="1:7" x14ac:dyDescent="0.3">
      <c r="A1573">
        <v>1571</v>
      </c>
      <c r="B1573" s="1">
        <v>131.68100000000001</v>
      </c>
      <c r="C1573" s="1">
        <v>131.68100000000001</v>
      </c>
      <c r="D1573" s="1">
        <v>18227.948199999999</v>
      </c>
      <c r="E1573" s="1">
        <v>1.859</v>
      </c>
      <c r="F1573" s="1">
        <v>64.4833</v>
      </c>
      <c r="G1573" s="1">
        <v>13524.5797</v>
      </c>
    </row>
    <row r="1574" spans="1:7" x14ac:dyDescent="0.3">
      <c r="A1574">
        <v>1572</v>
      </c>
      <c r="B1574" s="1">
        <v>131.76400000000001</v>
      </c>
      <c r="C1574" s="1">
        <v>131.76400000000001</v>
      </c>
      <c r="D1574" s="1">
        <v>18226.611700000001</v>
      </c>
      <c r="E1574" s="1">
        <v>0.98419999999999996</v>
      </c>
      <c r="F1574" s="1">
        <v>24.811499999999999</v>
      </c>
      <c r="G1574" s="1">
        <v>11457.0324</v>
      </c>
    </row>
    <row r="1575" spans="1:7" x14ac:dyDescent="0.3">
      <c r="A1575">
        <v>1573</v>
      </c>
      <c r="B1575" s="1">
        <v>131.84800000000001</v>
      </c>
      <c r="C1575" s="1">
        <v>131.84800000000001</v>
      </c>
      <c r="D1575" s="1">
        <v>18255.551899999999</v>
      </c>
      <c r="E1575" s="1">
        <v>0.73129999999999995</v>
      </c>
      <c r="F1575" s="1">
        <v>32.921300000000002</v>
      </c>
      <c r="G1575" s="1">
        <v>14303.189200000001</v>
      </c>
    </row>
    <row r="1576" spans="1:7" x14ac:dyDescent="0.3">
      <c r="A1576">
        <v>1574</v>
      </c>
      <c r="B1576" s="1">
        <v>131.93199999999999</v>
      </c>
      <c r="C1576" s="1">
        <v>131.93199999999999</v>
      </c>
      <c r="D1576" s="1">
        <v>18240.584800000001</v>
      </c>
      <c r="E1576" s="1">
        <v>1.0198</v>
      </c>
      <c r="F1576" s="1">
        <v>58.7776</v>
      </c>
      <c r="G1576" s="1">
        <v>6460.6710999999996</v>
      </c>
    </row>
    <row r="1577" spans="1:7" x14ac:dyDescent="0.3">
      <c r="A1577">
        <v>1575</v>
      </c>
      <c r="B1577" s="1">
        <v>132.01599999999999</v>
      </c>
      <c r="C1577" s="1">
        <v>132.01599999999999</v>
      </c>
      <c r="D1577" s="1">
        <v>18249.396400000001</v>
      </c>
      <c r="E1577" s="1">
        <v>1.5513999999999999</v>
      </c>
      <c r="F1577" s="1">
        <v>59.4467</v>
      </c>
      <c r="G1577" s="1">
        <v>5713.7855</v>
      </c>
    </row>
    <row r="1578" spans="1:7" x14ac:dyDescent="0.3">
      <c r="A1578">
        <v>1576</v>
      </c>
      <c r="B1578" s="1">
        <v>132.1</v>
      </c>
      <c r="C1578" s="1">
        <v>132.1</v>
      </c>
      <c r="D1578" s="1">
        <v>18257.865600000001</v>
      </c>
      <c r="E1578" s="1">
        <v>1.0122</v>
      </c>
      <c r="F1578" s="1">
        <v>44.734499999999997</v>
      </c>
      <c r="G1578" s="1">
        <v>15966.055700000001</v>
      </c>
    </row>
    <row r="1579" spans="1:7" x14ac:dyDescent="0.3">
      <c r="A1579">
        <v>1577</v>
      </c>
      <c r="B1579" s="1">
        <v>132.184</v>
      </c>
      <c r="C1579" s="1">
        <v>132.184</v>
      </c>
      <c r="D1579" s="1">
        <v>18248.635699999999</v>
      </c>
      <c r="E1579" s="1">
        <v>0.85270000000000001</v>
      </c>
      <c r="F1579" s="1">
        <v>26.441099999999999</v>
      </c>
      <c r="G1579" s="1">
        <v>10853.2868</v>
      </c>
    </row>
    <row r="1580" spans="1:7" x14ac:dyDescent="0.3">
      <c r="A1580">
        <v>1578</v>
      </c>
      <c r="B1580" s="1">
        <v>132.268</v>
      </c>
      <c r="C1580" s="1">
        <v>132.268</v>
      </c>
      <c r="D1580" s="1">
        <v>18243.137299999999</v>
      </c>
      <c r="E1580" s="1">
        <v>1.6348</v>
      </c>
      <c r="F1580" s="1">
        <v>74.397199999999998</v>
      </c>
      <c r="G1580" s="1">
        <v>10347.447899999999</v>
      </c>
    </row>
    <row r="1581" spans="1:7" x14ac:dyDescent="0.3">
      <c r="A1581">
        <v>1579</v>
      </c>
      <c r="B1581" s="1">
        <v>132.351</v>
      </c>
      <c r="C1581" s="1">
        <v>132.351</v>
      </c>
      <c r="D1581" s="1">
        <v>18267.753100000002</v>
      </c>
      <c r="E1581" s="1">
        <v>1.6495</v>
      </c>
      <c r="F1581" s="1">
        <v>56.656999999999996</v>
      </c>
      <c r="G1581" s="1">
        <v>11081.291800000001</v>
      </c>
    </row>
    <row r="1582" spans="1:7" x14ac:dyDescent="0.3">
      <c r="A1582">
        <v>1580</v>
      </c>
      <c r="B1582" s="1">
        <v>132.435</v>
      </c>
      <c r="C1582" s="1">
        <v>132.435</v>
      </c>
      <c r="D1582" s="1">
        <v>18285.276699999999</v>
      </c>
      <c r="E1582" s="1">
        <v>1.6051</v>
      </c>
      <c r="F1582" s="1">
        <v>36.592700000000001</v>
      </c>
      <c r="G1582" s="1">
        <v>8656.1679000000004</v>
      </c>
    </row>
    <row r="1583" spans="1:7" x14ac:dyDescent="0.3">
      <c r="A1583">
        <v>1581</v>
      </c>
      <c r="B1583" s="1">
        <v>132.51900000000001</v>
      </c>
      <c r="C1583" s="1">
        <v>132.51900000000001</v>
      </c>
      <c r="D1583" s="1">
        <v>18268.068800000001</v>
      </c>
      <c r="E1583" s="1">
        <v>0.60680000000000001</v>
      </c>
      <c r="F1583" s="1">
        <v>44.299399999999999</v>
      </c>
      <c r="G1583" s="1">
        <v>19908.943899999998</v>
      </c>
    </row>
    <row r="1584" spans="1:7" x14ac:dyDescent="0.3">
      <c r="A1584">
        <v>1582</v>
      </c>
      <c r="B1584" s="1">
        <v>132.60300000000001</v>
      </c>
      <c r="C1584" s="1">
        <v>132.60300000000001</v>
      </c>
      <c r="D1584" s="1">
        <v>18265.3171</v>
      </c>
      <c r="E1584" s="1">
        <v>1.7134</v>
      </c>
      <c r="F1584" s="1">
        <v>45.435899999999997</v>
      </c>
      <c r="G1584" s="1">
        <v>10809.009700000001</v>
      </c>
    </row>
    <row r="1585" spans="1:7" x14ac:dyDescent="0.3">
      <c r="A1585">
        <v>1583</v>
      </c>
      <c r="B1585" s="1">
        <v>132.68700000000001</v>
      </c>
      <c r="C1585" s="1">
        <v>132.68700000000001</v>
      </c>
      <c r="D1585" s="1">
        <v>18273.001700000001</v>
      </c>
      <c r="E1585" s="1">
        <v>0.51339999999999997</v>
      </c>
      <c r="F1585" s="1">
        <v>31.032499999999999</v>
      </c>
      <c r="G1585" s="1">
        <v>20102.226699999999</v>
      </c>
    </row>
    <row r="1586" spans="1:7" x14ac:dyDescent="0.3">
      <c r="A1586">
        <v>1584</v>
      </c>
      <c r="B1586" s="1">
        <v>132.77099999999999</v>
      </c>
      <c r="C1586" s="1">
        <v>132.77099999999999</v>
      </c>
      <c r="D1586" s="1">
        <v>18287.887500000001</v>
      </c>
      <c r="E1586" s="1">
        <v>1.6289</v>
      </c>
      <c r="F1586" s="1">
        <v>74.821399999999997</v>
      </c>
      <c r="G1586" s="1">
        <v>5390.9745000000003</v>
      </c>
    </row>
    <row r="1587" spans="1:7" x14ac:dyDescent="0.3">
      <c r="A1587">
        <v>1585</v>
      </c>
      <c r="B1587" s="1">
        <v>132.85400000000001</v>
      </c>
      <c r="C1587" s="1">
        <v>132.85400000000001</v>
      </c>
      <c r="D1587" s="1">
        <v>18241.543600000001</v>
      </c>
      <c r="E1587" s="1">
        <v>0.97460000000000002</v>
      </c>
      <c r="F1587" s="1">
        <v>58.293399999999998</v>
      </c>
      <c r="G1587" s="1">
        <v>13779.583500000001</v>
      </c>
    </row>
    <row r="1588" spans="1:7" x14ac:dyDescent="0.3">
      <c r="A1588">
        <v>1586</v>
      </c>
      <c r="B1588" s="1">
        <v>132.93799999999999</v>
      </c>
      <c r="C1588" s="1">
        <v>132.93799999999999</v>
      </c>
      <c r="D1588" s="1">
        <v>18265.338100000001</v>
      </c>
      <c r="E1588" s="1">
        <v>1.3016000000000001</v>
      </c>
      <c r="F1588" s="1">
        <v>59.878</v>
      </c>
      <c r="G1588" s="1">
        <v>7499.4670999999998</v>
      </c>
    </row>
    <row r="1589" spans="1:7" x14ac:dyDescent="0.3">
      <c r="A1589">
        <v>1587</v>
      </c>
      <c r="B1589" s="1">
        <v>133.02199999999999</v>
      </c>
      <c r="C1589" s="1">
        <v>133.02199999999999</v>
      </c>
      <c r="D1589" s="1">
        <v>18288.0452</v>
      </c>
      <c r="E1589" s="1">
        <v>1.4544999999999999</v>
      </c>
      <c r="F1589" s="1">
        <v>39.652099999999997</v>
      </c>
      <c r="G1589" s="1">
        <v>7236.9155000000001</v>
      </c>
    </row>
    <row r="1590" spans="1:7" x14ac:dyDescent="0.3">
      <c r="A1590">
        <v>1588</v>
      </c>
      <c r="B1590" s="1">
        <v>133.10599999999999</v>
      </c>
      <c r="C1590" s="1">
        <v>133.10599999999999</v>
      </c>
      <c r="D1590" s="1">
        <v>18258.7991</v>
      </c>
      <c r="E1590" s="1">
        <v>1.1609</v>
      </c>
      <c r="F1590" s="1">
        <v>47.367899999999999</v>
      </c>
      <c r="G1590" s="1">
        <v>11859.0816</v>
      </c>
    </row>
    <row r="1591" spans="1:7" x14ac:dyDescent="0.3">
      <c r="A1591">
        <v>1589</v>
      </c>
      <c r="B1591" s="1">
        <v>133.19</v>
      </c>
      <c r="C1591" s="1">
        <v>133.19</v>
      </c>
      <c r="D1591" s="1">
        <v>18219.430199999999</v>
      </c>
      <c r="E1591" s="1">
        <v>2.1272000000000002</v>
      </c>
      <c r="F1591" s="1">
        <v>34.289700000000003</v>
      </c>
      <c r="G1591" s="1">
        <v>7279.3342000000002</v>
      </c>
    </row>
    <row r="1592" spans="1:7" x14ac:dyDescent="0.3">
      <c r="A1592">
        <v>1590</v>
      </c>
      <c r="B1592" s="1">
        <v>133.274</v>
      </c>
      <c r="C1592" s="1">
        <v>133.274</v>
      </c>
      <c r="D1592" s="1">
        <v>18272.778300000002</v>
      </c>
      <c r="E1592" s="1">
        <v>2.2715999999999998</v>
      </c>
      <c r="F1592" s="1">
        <v>70.765900000000002</v>
      </c>
      <c r="G1592" s="1">
        <v>4738.5056000000004</v>
      </c>
    </row>
    <row r="1593" spans="1:7" x14ac:dyDescent="0.3">
      <c r="A1593">
        <v>1591</v>
      </c>
      <c r="B1593" s="1">
        <v>133.358</v>
      </c>
      <c r="C1593" s="1">
        <v>133.358</v>
      </c>
      <c r="D1593" s="1">
        <v>18251.838199999998</v>
      </c>
      <c r="E1593" s="1">
        <v>1.0192000000000001</v>
      </c>
      <c r="F1593" s="1">
        <v>38.722499999999997</v>
      </c>
      <c r="G1593" s="1">
        <v>7134.1243999999997</v>
      </c>
    </row>
    <row r="1594" spans="1:7" x14ac:dyDescent="0.3">
      <c r="A1594">
        <v>1592</v>
      </c>
      <c r="B1594" s="1">
        <v>133.441</v>
      </c>
      <c r="C1594" s="1">
        <v>133.441</v>
      </c>
      <c r="D1594" s="1">
        <v>18221.584599999998</v>
      </c>
      <c r="E1594" s="1">
        <v>0.74419999999999997</v>
      </c>
      <c r="F1594" s="1">
        <v>50.932600000000001</v>
      </c>
      <c r="G1594" s="1">
        <v>13234.9936</v>
      </c>
    </row>
    <row r="1595" spans="1:7" x14ac:dyDescent="0.3">
      <c r="A1595">
        <v>1593</v>
      </c>
      <c r="B1595" s="1">
        <v>133.52500000000001</v>
      </c>
      <c r="C1595" s="1">
        <v>133.52500000000001</v>
      </c>
      <c r="D1595" s="1">
        <v>18237.970300000001</v>
      </c>
      <c r="E1595" s="1">
        <v>0.95269999999999999</v>
      </c>
      <c r="F1595" s="1">
        <v>36.7729</v>
      </c>
      <c r="G1595" s="1">
        <v>19081.291099999999</v>
      </c>
    </row>
    <row r="1596" spans="1:7" x14ac:dyDescent="0.3">
      <c r="A1596">
        <v>1594</v>
      </c>
      <c r="B1596" s="1">
        <v>133.60900000000001</v>
      </c>
      <c r="C1596" s="1">
        <v>133.60900000000001</v>
      </c>
      <c r="D1596" s="1">
        <v>18215.665499999999</v>
      </c>
      <c r="E1596" s="1">
        <v>1.6276999999999999</v>
      </c>
      <c r="F1596" s="1">
        <v>55.613199999999999</v>
      </c>
      <c r="G1596" s="1">
        <v>10074.2219</v>
      </c>
    </row>
    <row r="1597" spans="1:7" x14ac:dyDescent="0.3">
      <c r="A1597">
        <v>1595</v>
      </c>
      <c r="B1597" s="1">
        <v>133.69300000000001</v>
      </c>
      <c r="C1597" s="1">
        <v>133.69300000000001</v>
      </c>
      <c r="D1597" s="1">
        <v>18246.894100000001</v>
      </c>
      <c r="E1597" s="1">
        <v>0.72160000000000002</v>
      </c>
      <c r="F1597" s="1">
        <v>28.157299999999999</v>
      </c>
      <c r="G1597" s="1">
        <v>9267.5776999999998</v>
      </c>
    </row>
    <row r="1598" spans="1:7" x14ac:dyDescent="0.3">
      <c r="A1598">
        <v>1596</v>
      </c>
      <c r="B1598" s="1">
        <v>133.77699999999999</v>
      </c>
      <c r="C1598" s="1">
        <v>133.77699999999999</v>
      </c>
      <c r="D1598" s="1">
        <v>18265.848600000001</v>
      </c>
      <c r="E1598" s="1">
        <v>1.4699</v>
      </c>
      <c r="F1598" s="1">
        <v>78.19</v>
      </c>
      <c r="G1598" s="1">
        <v>7733.8085000000001</v>
      </c>
    </row>
    <row r="1599" spans="1:7" x14ac:dyDescent="0.3">
      <c r="A1599">
        <v>1597</v>
      </c>
      <c r="B1599" s="1">
        <v>133.86099999999999</v>
      </c>
      <c r="C1599" s="1">
        <v>133.86099999999999</v>
      </c>
      <c r="D1599" s="1">
        <v>18267.8452</v>
      </c>
      <c r="E1599" s="1">
        <v>1.9706999999999999</v>
      </c>
      <c r="F1599" s="1">
        <v>66.971299999999999</v>
      </c>
      <c r="G1599" s="1">
        <v>5961.5947999999999</v>
      </c>
    </row>
    <row r="1600" spans="1:7" x14ac:dyDescent="0.3">
      <c r="A1600">
        <v>1598</v>
      </c>
      <c r="B1600" s="1">
        <v>133.94499999999999</v>
      </c>
      <c r="C1600" s="1">
        <v>133.94499999999999</v>
      </c>
      <c r="D1600" s="1">
        <v>18261.7333</v>
      </c>
      <c r="E1600" s="1">
        <v>1.0757000000000001</v>
      </c>
      <c r="F1600" s="1">
        <v>53.758800000000001</v>
      </c>
      <c r="G1600" s="1">
        <v>9394.9663</v>
      </c>
    </row>
    <row r="1601" spans="1:7" x14ac:dyDescent="0.3">
      <c r="A1601">
        <v>1599</v>
      </c>
      <c r="B1601" s="1">
        <v>134.02799999999999</v>
      </c>
      <c r="C1601" s="1">
        <v>134.02799999999999</v>
      </c>
      <c r="D1601" s="1">
        <v>18276.861799999999</v>
      </c>
      <c r="E1601" s="1">
        <v>0.78600000000000003</v>
      </c>
      <c r="F1601" s="1">
        <v>52.682000000000002</v>
      </c>
      <c r="G1601" s="1">
        <v>10506.0172</v>
      </c>
    </row>
    <row r="1602" spans="1:7" x14ac:dyDescent="0.3">
      <c r="A1602">
        <v>1600</v>
      </c>
      <c r="B1602" s="1">
        <v>134.11199999999999</v>
      </c>
      <c r="C1602" s="1">
        <v>134.11199999999999</v>
      </c>
      <c r="D1602" s="1">
        <v>18276.9673</v>
      </c>
      <c r="E1602" s="1">
        <v>1.4167000000000001</v>
      </c>
      <c r="F1602" s="1">
        <v>75.510900000000007</v>
      </c>
      <c r="G1602" s="1">
        <v>5581.9072999999999</v>
      </c>
    </row>
    <row r="1603" spans="1:7" x14ac:dyDescent="0.3">
      <c r="A1603">
        <v>1601</v>
      </c>
      <c r="B1603" s="1">
        <v>134.196</v>
      </c>
      <c r="C1603" s="1">
        <v>134.196</v>
      </c>
      <c r="D1603" s="1">
        <v>18273.4411</v>
      </c>
      <c r="E1603" s="1">
        <v>1.0418000000000001</v>
      </c>
      <c r="F1603" s="1">
        <v>47.979100000000003</v>
      </c>
      <c r="G1603" s="1">
        <v>11857.244199999999</v>
      </c>
    </row>
    <row r="1604" spans="1:7" x14ac:dyDescent="0.3">
      <c r="A1604">
        <v>1602</v>
      </c>
      <c r="B1604" s="1">
        <v>134.28</v>
      </c>
      <c r="C1604" s="1">
        <v>134.28</v>
      </c>
      <c r="D1604" s="1">
        <v>18260.353200000001</v>
      </c>
      <c r="E1604" s="1">
        <v>0.50890000000000002</v>
      </c>
      <c r="F1604" s="1">
        <v>44.513300000000001</v>
      </c>
      <c r="G1604" s="1">
        <v>18570.839499999998</v>
      </c>
    </row>
    <row r="1605" spans="1:7" x14ac:dyDescent="0.3">
      <c r="A1605">
        <v>1603</v>
      </c>
      <c r="B1605" s="1">
        <v>134.364</v>
      </c>
      <c r="C1605" s="1">
        <v>134.364</v>
      </c>
      <c r="D1605" s="1">
        <v>18257.2526</v>
      </c>
      <c r="E1605" s="1">
        <v>0.81310000000000004</v>
      </c>
      <c r="F1605" s="1">
        <v>62.277999999999999</v>
      </c>
      <c r="G1605" s="1">
        <v>9903.4840000000004</v>
      </c>
    </row>
    <row r="1606" spans="1:7" x14ac:dyDescent="0.3">
      <c r="A1606">
        <v>1604</v>
      </c>
      <c r="B1606" s="1">
        <v>134.44800000000001</v>
      </c>
      <c r="C1606" s="1">
        <v>134.44800000000001</v>
      </c>
      <c r="D1606" s="1">
        <v>18252.957999999999</v>
      </c>
      <c r="E1606" s="1">
        <v>0.70689999999999997</v>
      </c>
      <c r="F1606" s="1">
        <v>40.552599999999998</v>
      </c>
      <c r="G1606" s="1">
        <v>14105.1711</v>
      </c>
    </row>
    <row r="1607" spans="1:7" x14ac:dyDescent="0.3">
      <c r="A1607">
        <v>1605</v>
      </c>
      <c r="B1607" s="1">
        <v>134.53100000000001</v>
      </c>
      <c r="C1607" s="1">
        <v>134.53100000000001</v>
      </c>
      <c r="D1607" s="1">
        <v>18279.044399999999</v>
      </c>
      <c r="E1607" s="1">
        <v>0.60640000000000005</v>
      </c>
      <c r="F1607" s="1">
        <v>28.830400000000001</v>
      </c>
      <c r="G1607" s="1">
        <v>16688.5671</v>
      </c>
    </row>
    <row r="1608" spans="1:7" x14ac:dyDescent="0.3">
      <c r="A1608">
        <v>1606</v>
      </c>
      <c r="B1608" s="1">
        <v>134.61500000000001</v>
      </c>
      <c r="C1608" s="1">
        <v>134.61500000000001</v>
      </c>
      <c r="D1608" s="1">
        <v>18296.524799999999</v>
      </c>
      <c r="E1608" s="1">
        <v>1.8176000000000001</v>
      </c>
      <c r="F1608" s="1">
        <v>46.12</v>
      </c>
      <c r="G1608" s="1">
        <v>6199.2200999999995</v>
      </c>
    </row>
    <row r="1609" spans="1:7" x14ac:dyDescent="0.3">
      <c r="A1609">
        <v>1607</v>
      </c>
      <c r="B1609" s="1">
        <v>134.69900000000001</v>
      </c>
      <c r="C1609" s="1">
        <v>134.69900000000001</v>
      </c>
      <c r="D1609" s="1">
        <v>18271.944599999999</v>
      </c>
      <c r="E1609" s="1">
        <v>1.4032</v>
      </c>
      <c r="F1609" s="1">
        <v>54.172400000000003</v>
      </c>
      <c r="G1609" s="1">
        <v>6948.5765000000001</v>
      </c>
    </row>
    <row r="1610" spans="1:7" x14ac:dyDescent="0.3">
      <c r="A1610">
        <v>1608</v>
      </c>
      <c r="B1610" s="1">
        <v>134.78299999999999</v>
      </c>
      <c r="C1610" s="1">
        <v>134.78299999999999</v>
      </c>
      <c r="D1610" s="1">
        <v>18272.625199999999</v>
      </c>
      <c r="E1610" s="1">
        <v>1.7226999999999999</v>
      </c>
      <c r="F1610" s="1">
        <v>56.706299999999999</v>
      </c>
      <c r="G1610" s="1">
        <v>6662.4147999999996</v>
      </c>
    </row>
    <row r="1611" spans="1:7" x14ac:dyDescent="0.3">
      <c r="A1611">
        <v>1609</v>
      </c>
      <c r="B1611" s="1">
        <v>134.86699999999999</v>
      </c>
      <c r="C1611" s="1">
        <v>134.86699999999999</v>
      </c>
      <c r="D1611" s="1">
        <v>18248.1731</v>
      </c>
      <c r="E1611" s="1">
        <v>0.79320000000000002</v>
      </c>
      <c r="F1611" s="1">
        <v>33.972700000000003</v>
      </c>
      <c r="G1611" s="1">
        <v>11533.895699999999</v>
      </c>
    </row>
    <row r="1612" spans="1:7" x14ac:dyDescent="0.3">
      <c r="A1612">
        <v>1610</v>
      </c>
      <c r="B1612" s="1">
        <v>134.95099999999999</v>
      </c>
      <c r="C1612" s="1">
        <v>134.95099999999999</v>
      </c>
      <c r="D1612" s="1">
        <v>18251.759900000001</v>
      </c>
      <c r="E1612" s="1">
        <v>1.5394000000000001</v>
      </c>
      <c r="F1612" s="1">
        <v>81.578599999999994</v>
      </c>
      <c r="G1612" s="1">
        <v>8773.9976999999999</v>
      </c>
    </row>
    <row r="1613" spans="1:7" x14ac:dyDescent="0.3">
      <c r="A1613">
        <v>1611</v>
      </c>
      <c r="B1613" s="1">
        <v>135.035</v>
      </c>
      <c r="C1613" s="1">
        <v>135.035</v>
      </c>
      <c r="D1613" s="1">
        <v>18246.649799999999</v>
      </c>
      <c r="E1613" s="1">
        <v>1.8202</v>
      </c>
      <c r="F1613" s="1">
        <v>62.910899999999998</v>
      </c>
      <c r="G1613" s="1">
        <v>5527.0355</v>
      </c>
    </row>
    <row r="1614" spans="1:7" x14ac:dyDescent="0.3">
      <c r="A1614">
        <v>1612</v>
      </c>
      <c r="B1614" s="1">
        <v>135.11799999999999</v>
      </c>
      <c r="C1614" s="1">
        <v>135.11799999999999</v>
      </c>
      <c r="D1614" s="1">
        <v>18168.294600000001</v>
      </c>
      <c r="E1614" s="1">
        <v>1.1012999999999999</v>
      </c>
      <c r="F1614" s="1">
        <v>65.908900000000003</v>
      </c>
      <c r="G1614" s="1">
        <v>10448.646199999999</v>
      </c>
    </row>
    <row r="1615" spans="1:7" x14ac:dyDescent="0.3">
      <c r="A1615">
        <v>1613</v>
      </c>
      <c r="B1615" s="1">
        <v>135.202</v>
      </c>
      <c r="C1615" s="1">
        <v>135.202</v>
      </c>
      <c r="D1615" s="1">
        <v>17696.6306</v>
      </c>
      <c r="E1615" s="1">
        <v>5.3693999999999997</v>
      </c>
      <c r="F1615" s="1">
        <v>215.476</v>
      </c>
      <c r="G1615" s="1">
        <v>885.72410000000002</v>
      </c>
    </row>
    <row r="1616" spans="1:7" x14ac:dyDescent="0.3">
      <c r="A1616">
        <v>1614</v>
      </c>
      <c r="B1616" s="1">
        <v>135.286</v>
      </c>
      <c r="C1616" s="1">
        <v>135.286</v>
      </c>
      <c r="D1616" s="1">
        <v>17240.425299999999</v>
      </c>
      <c r="E1616" s="1">
        <v>6.3533999999999997</v>
      </c>
      <c r="F1616" s="1">
        <v>312.17489999999998</v>
      </c>
      <c r="G1616" s="1">
        <v>661.17960000000005</v>
      </c>
    </row>
    <row r="1617" spans="1:7" x14ac:dyDescent="0.3">
      <c r="A1617">
        <v>1615</v>
      </c>
      <c r="B1617" s="1">
        <v>135.37</v>
      </c>
      <c r="C1617" s="1">
        <v>135.37</v>
      </c>
      <c r="D1617" s="1">
        <v>16777.4159</v>
      </c>
      <c r="E1617" s="1">
        <v>6.4057000000000004</v>
      </c>
      <c r="F1617" s="1">
        <v>241.60669999999999</v>
      </c>
      <c r="G1617" s="1">
        <v>917.11389999999994</v>
      </c>
    </row>
    <row r="1618" spans="1:7" x14ac:dyDescent="0.3">
      <c r="A1618">
        <v>1616</v>
      </c>
      <c r="B1618" s="1">
        <v>135.45400000000001</v>
      </c>
      <c r="C1618" s="1">
        <v>135.45400000000001</v>
      </c>
      <c r="D1618" s="1">
        <v>16403.994900000002</v>
      </c>
      <c r="E1618" s="1">
        <v>3.1339000000000001</v>
      </c>
      <c r="F1618" s="1">
        <v>99.3065</v>
      </c>
      <c r="G1618" s="1">
        <v>2741.1212999999998</v>
      </c>
    </row>
    <row r="1619" spans="1:7" x14ac:dyDescent="0.3">
      <c r="A1619">
        <v>1617</v>
      </c>
      <c r="B1619" s="1">
        <v>135.53800000000001</v>
      </c>
      <c r="C1619" s="1">
        <v>135.53800000000001</v>
      </c>
      <c r="D1619" s="1">
        <v>16304.2855</v>
      </c>
      <c r="E1619" s="1">
        <v>2.9531999999999998</v>
      </c>
      <c r="F1619" s="1">
        <v>72.871499999999997</v>
      </c>
      <c r="G1619" s="1">
        <v>3933.1228000000001</v>
      </c>
    </row>
    <row r="1620" spans="1:7" x14ac:dyDescent="0.3">
      <c r="A1620">
        <v>1618</v>
      </c>
      <c r="B1620" s="1">
        <v>135.62100000000001</v>
      </c>
      <c r="C1620" s="1">
        <v>135.62100000000001</v>
      </c>
      <c r="D1620" s="1">
        <v>16281.318300000001</v>
      </c>
      <c r="E1620" s="1">
        <v>1.2710999999999999</v>
      </c>
      <c r="F1620" s="1">
        <v>57.817</v>
      </c>
      <c r="G1620" s="1">
        <v>13959.751099999999</v>
      </c>
    </row>
    <row r="1621" spans="1:7" x14ac:dyDescent="0.3">
      <c r="A1621">
        <v>1619</v>
      </c>
      <c r="B1621" s="1">
        <v>135.70500000000001</v>
      </c>
      <c r="C1621" s="1">
        <v>135.70500000000001</v>
      </c>
      <c r="D1621" s="1">
        <v>16256.7323</v>
      </c>
      <c r="E1621" s="1">
        <v>1.6617</v>
      </c>
      <c r="F1621" s="1">
        <v>32.731299999999997</v>
      </c>
      <c r="G1621" s="1">
        <v>11342.2639</v>
      </c>
    </row>
    <row r="1622" spans="1:7" x14ac:dyDescent="0.3">
      <c r="A1622">
        <v>1620</v>
      </c>
      <c r="B1622" s="1">
        <v>135.78899999999999</v>
      </c>
      <c r="C1622" s="1">
        <v>135.78899999999999</v>
      </c>
      <c r="D1622" s="1">
        <v>16237.721600000001</v>
      </c>
      <c r="E1622" s="1">
        <v>1.4583999999999999</v>
      </c>
      <c r="F1622" s="1">
        <v>29.964300000000001</v>
      </c>
      <c r="G1622" s="1">
        <v>13257.0578</v>
      </c>
    </row>
    <row r="1623" spans="1:7" x14ac:dyDescent="0.3">
      <c r="A1623">
        <v>1621</v>
      </c>
      <c r="B1623" s="1">
        <v>135.87299999999999</v>
      </c>
      <c r="C1623" s="1">
        <v>135.87299999999999</v>
      </c>
      <c r="D1623" s="1">
        <v>16232.070900000001</v>
      </c>
      <c r="E1623" s="1">
        <v>3.4117999999999999</v>
      </c>
      <c r="F1623" s="1">
        <v>76.785600000000002</v>
      </c>
      <c r="G1623" s="1">
        <v>6174.2681000000002</v>
      </c>
    </row>
    <row r="1624" spans="1:7" x14ac:dyDescent="0.3">
      <c r="A1624">
        <v>1622</v>
      </c>
      <c r="B1624" s="1">
        <v>135.95699999999999</v>
      </c>
      <c r="C1624" s="1">
        <v>135.95699999999999</v>
      </c>
      <c r="D1624" s="1">
        <v>16238.8585</v>
      </c>
      <c r="E1624" s="1">
        <v>1.6429</v>
      </c>
      <c r="F1624" s="1">
        <v>26.7638</v>
      </c>
      <c r="G1624" s="1">
        <v>12038.6998</v>
      </c>
    </row>
    <row r="1625" spans="1:7" x14ac:dyDescent="0.3">
      <c r="A1625">
        <v>1623</v>
      </c>
      <c r="B1625" s="1">
        <v>136.041</v>
      </c>
      <c r="C1625" s="1">
        <v>136.041</v>
      </c>
      <c r="D1625" s="1">
        <v>16270.9367</v>
      </c>
      <c r="E1625" s="1">
        <v>1.5334000000000001</v>
      </c>
      <c r="F1625" s="1">
        <v>47.5398</v>
      </c>
      <c r="G1625" s="1">
        <v>7542.6406999999999</v>
      </c>
    </row>
    <row r="1626" spans="1:7" x14ac:dyDescent="0.3">
      <c r="A1626">
        <v>1624</v>
      </c>
      <c r="B1626" s="1">
        <v>136.125</v>
      </c>
      <c r="C1626" s="1">
        <v>136.125</v>
      </c>
      <c r="D1626" s="1">
        <v>16250.971</v>
      </c>
      <c r="E1626" s="1">
        <v>2.2866</v>
      </c>
      <c r="F1626" s="1">
        <v>62.2639</v>
      </c>
      <c r="G1626" s="1">
        <v>3152.2473</v>
      </c>
    </row>
    <row r="1627" spans="1:7" x14ac:dyDescent="0.3">
      <c r="A1627">
        <v>1625</v>
      </c>
      <c r="B1627" s="1">
        <v>136.208</v>
      </c>
      <c r="C1627" s="1">
        <v>136.208</v>
      </c>
      <c r="D1627" s="1">
        <v>16291.665199999999</v>
      </c>
      <c r="E1627" s="1">
        <v>1.1997</v>
      </c>
      <c r="F1627" s="1">
        <v>22.117100000000001</v>
      </c>
      <c r="G1627" s="1">
        <v>11066.3647</v>
      </c>
    </row>
    <row r="1628" spans="1:7" x14ac:dyDescent="0.3">
      <c r="A1628">
        <v>1626</v>
      </c>
      <c r="B1628" s="1">
        <v>136.292</v>
      </c>
      <c r="C1628" s="1">
        <v>136.292</v>
      </c>
      <c r="D1628" s="1">
        <v>16301.5908</v>
      </c>
      <c r="E1628" s="1">
        <v>1.6487000000000001</v>
      </c>
      <c r="F1628" s="1">
        <v>37.921199999999999</v>
      </c>
      <c r="G1628" s="1">
        <v>6790.3949000000002</v>
      </c>
    </row>
    <row r="1629" spans="1:7" x14ac:dyDescent="0.3">
      <c r="A1629">
        <v>1627</v>
      </c>
      <c r="B1629" s="1">
        <v>136.376</v>
      </c>
      <c r="C1629" s="1">
        <v>136.376</v>
      </c>
      <c r="D1629" s="1">
        <v>16292.7341</v>
      </c>
      <c r="E1629" s="1">
        <v>1.5656000000000001</v>
      </c>
      <c r="F1629" s="1">
        <v>35.211300000000001</v>
      </c>
      <c r="G1629" s="1">
        <v>9205.9959999999992</v>
      </c>
    </row>
    <row r="1630" spans="1:7" x14ac:dyDescent="0.3">
      <c r="A1630">
        <v>1628</v>
      </c>
      <c r="B1630" s="1">
        <v>136.46</v>
      </c>
      <c r="C1630" s="1">
        <v>136.46</v>
      </c>
      <c r="D1630" s="1">
        <v>16257.5522</v>
      </c>
      <c r="E1630" s="1">
        <v>0.74470000000000003</v>
      </c>
      <c r="F1630" s="1">
        <v>44.394100000000002</v>
      </c>
      <c r="G1630" s="1">
        <v>11515.7518</v>
      </c>
    </row>
    <row r="1631" spans="1:7" x14ac:dyDescent="0.3">
      <c r="A1631">
        <v>1629</v>
      </c>
      <c r="B1631" s="1">
        <v>136.54400000000001</v>
      </c>
      <c r="C1631" s="1">
        <v>136.54400000000001</v>
      </c>
      <c r="D1631" s="1">
        <v>16239.772300000001</v>
      </c>
      <c r="E1631" s="1">
        <v>1.6124000000000001</v>
      </c>
      <c r="F1631" s="1">
        <v>48.149700000000003</v>
      </c>
      <c r="G1631" s="1">
        <v>6286.6082999999999</v>
      </c>
    </row>
    <row r="1632" spans="1:7" x14ac:dyDescent="0.3">
      <c r="A1632">
        <v>1630</v>
      </c>
      <c r="B1632" s="1">
        <v>136.62799999999999</v>
      </c>
      <c r="C1632" s="1">
        <v>136.62799999999999</v>
      </c>
      <c r="D1632" s="1">
        <v>16276.6909</v>
      </c>
      <c r="E1632" s="1">
        <v>2.0301999999999998</v>
      </c>
      <c r="F1632" s="1">
        <v>35.680399999999999</v>
      </c>
      <c r="G1632" s="1">
        <v>5105.0928000000004</v>
      </c>
    </row>
    <row r="1633" spans="1:7" x14ac:dyDescent="0.3">
      <c r="A1633">
        <v>1631</v>
      </c>
      <c r="B1633" s="1">
        <v>136.71100000000001</v>
      </c>
      <c r="C1633" s="1">
        <v>136.71100000000001</v>
      </c>
      <c r="D1633" s="1">
        <v>16306.617</v>
      </c>
      <c r="E1633" s="1">
        <v>0.73819999999999997</v>
      </c>
      <c r="F1633" s="1">
        <v>57.768900000000002</v>
      </c>
      <c r="G1633" s="1">
        <v>14072.6131</v>
      </c>
    </row>
    <row r="1634" spans="1:7" x14ac:dyDescent="0.3">
      <c r="A1634">
        <v>1632</v>
      </c>
      <c r="B1634" s="1">
        <v>136.79499999999999</v>
      </c>
      <c r="C1634" s="1">
        <v>136.79499999999999</v>
      </c>
      <c r="D1634" s="1">
        <v>16296.007299999999</v>
      </c>
      <c r="E1634" s="1">
        <v>0.91679999999999995</v>
      </c>
      <c r="F1634" s="1">
        <v>27.7623</v>
      </c>
      <c r="G1634" s="1">
        <v>8879.8367999999991</v>
      </c>
    </row>
    <row r="1635" spans="1:7" x14ac:dyDescent="0.3">
      <c r="A1635">
        <v>1633</v>
      </c>
      <c r="B1635" s="1">
        <v>136.87899999999999</v>
      </c>
      <c r="C1635" s="1">
        <v>136.87899999999999</v>
      </c>
      <c r="D1635" s="1">
        <v>16287.0443</v>
      </c>
      <c r="E1635" s="1">
        <v>0.78759999999999997</v>
      </c>
      <c r="F1635" s="1">
        <v>51.189399999999999</v>
      </c>
      <c r="G1635" s="1">
        <v>10855.1139</v>
      </c>
    </row>
    <row r="1636" spans="1:7" x14ac:dyDescent="0.3">
      <c r="A1636">
        <v>1634</v>
      </c>
      <c r="B1636" s="1">
        <v>136.96299999999999</v>
      </c>
      <c r="C1636" s="1">
        <v>136.96299999999999</v>
      </c>
      <c r="D1636" s="1">
        <v>16296.749</v>
      </c>
      <c r="E1636" s="1">
        <v>1.2678</v>
      </c>
      <c r="F1636" s="1">
        <v>45.000900000000001</v>
      </c>
      <c r="G1636" s="1">
        <v>9284.5723999999991</v>
      </c>
    </row>
    <row r="1637" spans="1:7" x14ac:dyDescent="0.3">
      <c r="A1637">
        <v>1635</v>
      </c>
      <c r="B1637" s="1">
        <v>137.047</v>
      </c>
      <c r="C1637" s="1">
        <v>137.047</v>
      </c>
      <c r="D1637" s="1">
        <v>16304.579100000001</v>
      </c>
      <c r="E1637" s="1">
        <v>1.7925</v>
      </c>
      <c r="F1637" s="1">
        <v>48.8673</v>
      </c>
      <c r="G1637" s="1">
        <v>6539.9512999999997</v>
      </c>
    </row>
    <row r="1638" spans="1:7" x14ac:dyDescent="0.3">
      <c r="A1638">
        <v>1636</v>
      </c>
      <c r="B1638" s="1">
        <v>137.131</v>
      </c>
      <c r="C1638" s="1">
        <v>137.131</v>
      </c>
      <c r="D1638" s="1">
        <v>16296.022499999999</v>
      </c>
      <c r="E1638" s="1">
        <v>1.671</v>
      </c>
      <c r="F1638" s="1">
        <v>58.012900000000002</v>
      </c>
      <c r="G1638" s="1">
        <v>7096.6399000000001</v>
      </c>
    </row>
    <row r="1639" spans="1:7" x14ac:dyDescent="0.3">
      <c r="A1639">
        <v>1637</v>
      </c>
      <c r="B1639" s="1">
        <v>137.215</v>
      </c>
      <c r="C1639" s="1">
        <v>137.215</v>
      </c>
      <c r="D1639" s="1">
        <v>16305.12</v>
      </c>
      <c r="E1639" s="1">
        <v>1.3717999999999999</v>
      </c>
      <c r="F1639" s="1">
        <v>47.382300000000001</v>
      </c>
      <c r="G1639" s="1">
        <v>10490.9499</v>
      </c>
    </row>
    <row r="1640" spans="1:7" x14ac:dyDescent="0.3">
      <c r="A1640">
        <v>1638</v>
      </c>
      <c r="B1640" s="1">
        <v>137.298</v>
      </c>
      <c r="C1640" s="1">
        <v>137.298</v>
      </c>
      <c r="D1640" s="1">
        <v>16291.0476</v>
      </c>
      <c r="E1640" s="1">
        <v>2.0028999999999999</v>
      </c>
      <c r="F1640" s="1">
        <v>72.396299999999997</v>
      </c>
      <c r="G1640" s="1">
        <v>9168.8747999999996</v>
      </c>
    </row>
    <row r="1641" spans="1:7" x14ac:dyDescent="0.3">
      <c r="A1641">
        <v>1639</v>
      </c>
      <c r="B1641" s="1">
        <v>137.38200000000001</v>
      </c>
      <c r="C1641" s="1">
        <v>137.38200000000001</v>
      </c>
      <c r="D1641" s="1">
        <v>16340.734200000001</v>
      </c>
      <c r="E1641" s="1">
        <v>1.7727999999999999</v>
      </c>
      <c r="F1641" s="1">
        <v>34.828099999999999</v>
      </c>
      <c r="G1641" s="1">
        <v>9993.3621000000003</v>
      </c>
    </row>
    <row r="1642" spans="1:7" x14ac:dyDescent="0.3">
      <c r="A1642">
        <v>1640</v>
      </c>
      <c r="B1642" s="1">
        <v>137.46600000000001</v>
      </c>
      <c r="C1642" s="1">
        <v>137.46600000000001</v>
      </c>
      <c r="D1642" s="1">
        <v>16334.1448</v>
      </c>
      <c r="E1642" s="1">
        <v>0.75309999999999999</v>
      </c>
      <c r="F1642" s="1">
        <v>49.566400000000002</v>
      </c>
      <c r="G1642" s="1">
        <v>13672.6209</v>
      </c>
    </row>
    <row r="1643" spans="1:7" x14ac:dyDescent="0.3">
      <c r="A1643">
        <v>1641</v>
      </c>
      <c r="B1643" s="1">
        <v>137.55000000000001</v>
      </c>
      <c r="C1643" s="1">
        <v>137.55000000000001</v>
      </c>
      <c r="D1643" s="1">
        <v>16315.5398</v>
      </c>
      <c r="E1643" s="1">
        <v>1.6675</v>
      </c>
      <c r="F1643" s="1">
        <v>58.532499999999999</v>
      </c>
      <c r="G1643" s="1">
        <v>7007.9391999999998</v>
      </c>
    </row>
    <row r="1644" spans="1:7" x14ac:dyDescent="0.3">
      <c r="A1644">
        <v>1642</v>
      </c>
      <c r="B1644" s="1">
        <v>137.63399999999999</v>
      </c>
      <c r="C1644" s="1">
        <v>137.63399999999999</v>
      </c>
      <c r="D1644" s="1">
        <v>16356.9136</v>
      </c>
      <c r="E1644" s="1">
        <v>1.0169999999999999</v>
      </c>
      <c r="F1644" s="1">
        <v>39.095799999999997</v>
      </c>
      <c r="G1644" s="1">
        <v>7947.8858</v>
      </c>
    </row>
    <row r="1645" spans="1:7" x14ac:dyDescent="0.3">
      <c r="A1645">
        <v>1643</v>
      </c>
      <c r="B1645" s="1">
        <v>137.71799999999999</v>
      </c>
      <c r="C1645" s="1">
        <v>137.71799999999999</v>
      </c>
      <c r="D1645" s="1">
        <v>16325.615299999999</v>
      </c>
      <c r="E1645" s="1">
        <v>1.5566</v>
      </c>
      <c r="F1645" s="1">
        <v>37.3078</v>
      </c>
      <c r="G1645" s="1">
        <v>4330.1226999999999</v>
      </c>
    </row>
    <row r="1646" spans="1:7" x14ac:dyDescent="0.3">
      <c r="A1646">
        <v>1644</v>
      </c>
      <c r="B1646" s="1">
        <v>137.80099999999999</v>
      </c>
      <c r="C1646" s="1">
        <v>137.80099999999999</v>
      </c>
      <c r="D1646" s="1">
        <v>16367.4406</v>
      </c>
      <c r="E1646" s="1">
        <v>0.84670000000000001</v>
      </c>
      <c r="F1646" s="1">
        <v>31.468499999999999</v>
      </c>
      <c r="G1646" s="1">
        <v>9546.2896000000001</v>
      </c>
    </row>
    <row r="1647" spans="1:7" x14ac:dyDescent="0.3">
      <c r="A1647">
        <v>1645</v>
      </c>
      <c r="B1647" s="1">
        <v>137.88499999999999</v>
      </c>
      <c r="C1647" s="1">
        <v>137.88499999999999</v>
      </c>
      <c r="D1647" s="1">
        <v>16347.6224</v>
      </c>
      <c r="E1647" s="1">
        <v>0.86299999999999999</v>
      </c>
      <c r="F1647" s="1">
        <v>69.1631</v>
      </c>
      <c r="G1647" s="1">
        <v>9100.7968000000001</v>
      </c>
    </row>
    <row r="1648" spans="1:7" x14ac:dyDescent="0.3">
      <c r="A1648">
        <v>1646</v>
      </c>
      <c r="B1648" s="1">
        <v>137.96899999999999</v>
      </c>
      <c r="C1648" s="1">
        <v>137.96899999999999</v>
      </c>
      <c r="D1648" s="1">
        <v>16332.3974</v>
      </c>
      <c r="E1648" s="1">
        <v>1.7676000000000001</v>
      </c>
      <c r="F1648" s="1">
        <v>44.816800000000001</v>
      </c>
      <c r="G1648" s="1">
        <v>10667.1649</v>
      </c>
    </row>
    <row r="1649" spans="1:7" x14ac:dyDescent="0.3">
      <c r="A1649">
        <v>1647</v>
      </c>
      <c r="B1649" s="1">
        <v>138.053</v>
      </c>
      <c r="C1649" s="1">
        <v>138.053</v>
      </c>
      <c r="D1649" s="1">
        <v>16304.646000000001</v>
      </c>
      <c r="E1649" s="1">
        <v>1.4851000000000001</v>
      </c>
      <c r="F1649" s="1">
        <v>66.316800000000001</v>
      </c>
      <c r="G1649" s="1">
        <v>11413.1775</v>
      </c>
    </row>
    <row r="1650" spans="1:7" x14ac:dyDescent="0.3">
      <c r="A1650">
        <v>1648</v>
      </c>
      <c r="B1650" s="1">
        <v>138.137</v>
      </c>
      <c r="C1650" s="1">
        <v>138.137</v>
      </c>
      <c r="D1650" s="1">
        <v>16331.3056</v>
      </c>
      <c r="E1650" s="1">
        <v>1.6203000000000001</v>
      </c>
      <c r="F1650" s="1">
        <v>39.950699999999998</v>
      </c>
      <c r="G1650" s="1">
        <v>7757.9133000000002</v>
      </c>
    </row>
    <row r="1651" spans="1:7" x14ac:dyDescent="0.3">
      <c r="A1651">
        <v>1649</v>
      </c>
      <c r="B1651" s="1">
        <v>138.221</v>
      </c>
      <c r="C1651" s="1">
        <v>138.221</v>
      </c>
      <c r="D1651" s="1">
        <v>16323.670400000001</v>
      </c>
      <c r="E1651" s="1">
        <v>1.5139</v>
      </c>
      <c r="F1651" s="1">
        <v>55.593499999999999</v>
      </c>
      <c r="G1651" s="1">
        <v>7924.1938</v>
      </c>
    </row>
    <row r="1652" spans="1:7" x14ac:dyDescent="0.3">
      <c r="A1652">
        <v>1650</v>
      </c>
      <c r="B1652" s="1">
        <v>138.30500000000001</v>
      </c>
      <c r="C1652" s="1">
        <v>138.30500000000001</v>
      </c>
      <c r="D1652" s="1">
        <v>16315.3267</v>
      </c>
      <c r="E1652" s="1">
        <v>0.72009999999999996</v>
      </c>
      <c r="F1652" s="1">
        <v>31.0504</v>
      </c>
      <c r="G1652" s="1">
        <v>16454.893700000001</v>
      </c>
    </row>
    <row r="1653" spans="1:7" x14ac:dyDescent="0.3">
      <c r="A1653">
        <v>1651</v>
      </c>
      <c r="B1653" s="1">
        <v>138.38800000000001</v>
      </c>
      <c r="C1653" s="1">
        <v>138.38800000000001</v>
      </c>
      <c r="D1653" s="1">
        <v>16302.347599999999</v>
      </c>
      <c r="E1653" s="1">
        <v>1.8345</v>
      </c>
      <c r="F1653" s="1">
        <v>70.382599999999996</v>
      </c>
      <c r="G1653" s="1">
        <v>8675.7081999999991</v>
      </c>
    </row>
    <row r="1654" spans="1:7" x14ac:dyDescent="0.3">
      <c r="A1654">
        <v>1652</v>
      </c>
      <c r="B1654" s="1">
        <v>138.47200000000001</v>
      </c>
      <c r="C1654" s="1">
        <v>138.47200000000001</v>
      </c>
      <c r="D1654" s="1">
        <v>16319.941500000001</v>
      </c>
      <c r="E1654" s="1">
        <v>1.1546000000000001</v>
      </c>
      <c r="F1654" s="1">
        <v>45.861899999999999</v>
      </c>
      <c r="G1654" s="1">
        <v>13756.240900000001</v>
      </c>
    </row>
    <row r="1655" spans="1:7" x14ac:dyDescent="0.3">
      <c r="A1655">
        <v>1653</v>
      </c>
      <c r="B1655" s="1">
        <v>138.55600000000001</v>
      </c>
      <c r="C1655" s="1">
        <v>138.55600000000001</v>
      </c>
      <c r="D1655" s="1">
        <v>16332.2034</v>
      </c>
      <c r="E1655" s="1">
        <v>1.2263999999999999</v>
      </c>
      <c r="F1655" s="1">
        <v>59.292499999999997</v>
      </c>
      <c r="G1655" s="1">
        <v>12485.3734</v>
      </c>
    </row>
    <row r="1656" spans="1:7" x14ac:dyDescent="0.3">
      <c r="A1656">
        <v>1654</v>
      </c>
      <c r="B1656" s="1">
        <v>138.63999999999999</v>
      </c>
      <c r="C1656" s="1">
        <v>138.63999999999999</v>
      </c>
      <c r="D1656" s="1">
        <v>16294.604600000001</v>
      </c>
      <c r="E1656" s="1">
        <v>1.2552000000000001</v>
      </c>
      <c r="F1656" s="1">
        <v>58.337899999999998</v>
      </c>
      <c r="G1656" s="1">
        <v>10928.163200000001</v>
      </c>
    </row>
    <row r="1657" spans="1:7" x14ac:dyDescent="0.3">
      <c r="A1657">
        <v>1655</v>
      </c>
      <c r="B1657" s="1">
        <v>138.72399999999999</v>
      </c>
      <c r="C1657" s="1">
        <v>138.72399999999999</v>
      </c>
      <c r="D1657" s="1">
        <v>16318.412899999999</v>
      </c>
      <c r="E1657" s="1">
        <v>0.88959999999999995</v>
      </c>
      <c r="F1657" s="1">
        <v>55.177399999999999</v>
      </c>
      <c r="G1657" s="1">
        <v>8615.5522000000001</v>
      </c>
    </row>
    <row r="1658" spans="1:7" x14ac:dyDescent="0.3">
      <c r="A1658">
        <v>1656</v>
      </c>
      <c r="B1658" s="1">
        <v>138.80799999999999</v>
      </c>
      <c r="C1658" s="1">
        <v>138.80799999999999</v>
      </c>
      <c r="D1658" s="1">
        <v>16316.7022</v>
      </c>
      <c r="E1658" s="1">
        <v>1.6527000000000001</v>
      </c>
      <c r="F1658" s="1">
        <v>49.502699999999997</v>
      </c>
      <c r="G1658" s="1">
        <v>11706.7871</v>
      </c>
    </row>
    <row r="1659" spans="1:7" x14ac:dyDescent="0.3">
      <c r="A1659">
        <v>1657</v>
      </c>
      <c r="B1659" s="1">
        <v>138.89099999999999</v>
      </c>
      <c r="C1659" s="1">
        <v>138.89099999999999</v>
      </c>
      <c r="D1659" s="1">
        <v>16307.443300000001</v>
      </c>
      <c r="E1659" s="1">
        <v>0.96279999999999999</v>
      </c>
      <c r="F1659" s="1">
        <v>63.226900000000001</v>
      </c>
      <c r="G1659" s="1">
        <v>9746.1604000000007</v>
      </c>
    </row>
    <row r="1660" spans="1:7" x14ac:dyDescent="0.3">
      <c r="A1660">
        <v>1658</v>
      </c>
      <c r="B1660" s="1">
        <v>138.97499999999999</v>
      </c>
      <c r="C1660" s="1">
        <v>138.97499999999999</v>
      </c>
      <c r="D1660" s="1">
        <v>16291.899600000001</v>
      </c>
      <c r="E1660" s="1">
        <v>1.5724</v>
      </c>
      <c r="F1660" s="1">
        <v>66.957300000000004</v>
      </c>
      <c r="G1660" s="1">
        <v>7039.2069000000001</v>
      </c>
    </row>
    <row r="1661" spans="1:7" x14ac:dyDescent="0.3">
      <c r="A1661">
        <v>1659</v>
      </c>
      <c r="B1661" s="1">
        <v>139.059</v>
      </c>
      <c r="C1661" s="1">
        <v>139.059</v>
      </c>
      <c r="D1661" s="1">
        <v>16327.3248</v>
      </c>
      <c r="E1661" s="1">
        <v>0.87770000000000004</v>
      </c>
      <c r="F1661" s="1">
        <v>28.525400000000001</v>
      </c>
      <c r="G1661" s="1">
        <v>14134.9352</v>
      </c>
    </row>
    <row r="1662" spans="1:7" x14ac:dyDescent="0.3">
      <c r="A1662">
        <v>1660</v>
      </c>
      <c r="B1662" s="1">
        <v>139.143</v>
      </c>
      <c r="C1662" s="1">
        <v>139.143</v>
      </c>
      <c r="D1662" s="1">
        <v>16318.573899999999</v>
      </c>
      <c r="E1662" s="1">
        <v>1.137</v>
      </c>
      <c r="F1662" s="1">
        <v>36.993899999999996</v>
      </c>
      <c r="G1662" s="1">
        <v>9617.8902999999991</v>
      </c>
    </row>
    <row r="1663" spans="1:7" x14ac:dyDescent="0.3">
      <c r="A1663">
        <v>1661</v>
      </c>
      <c r="B1663" s="1">
        <v>139.227</v>
      </c>
      <c r="C1663" s="1">
        <v>139.227</v>
      </c>
      <c r="D1663" s="1">
        <v>16308.772499999999</v>
      </c>
      <c r="E1663" s="1">
        <v>1.5392999999999999</v>
      </c>
      <c r="F1663" s="1">
        <v>46.147300000000001</v>
      </c>
      <c r="G1663" s="1">
        <v>8640.3202000000001</v>
      </c>
    </row>
    <row r="1664" spans="1:7" x14ac:dyDescent="0.3">
      <c r="A1664">
        <v>1662</v>
      </c>
      <c r="B1664" s="1">
        <v>139.31100000000001</v>
      </c>
      <c r="C1664" s="1">
        <v>139.31100000000001</v>
      </c>
      <c r="D1664" s="1">
        <v>16318.3048</v>
      </c>
      <c r="E1664" s="1">
        <v>2.1987999999999999</v>
      </c>
      <c r="F1664" s="1">
        <v>73.030799999999999</v>
      </c>
      <c r="G1664" s="1">
        <v>9387.3017999999993</v>
      </c>
    </row>
    <row r="1665" spans="1:7" x14ac:dyDescent="0.3">
      <c r="A1665">
        <v>1663</v>
      </c>
      <c r="B1665" s="1">
        <v>139.39500000000001</v>
      </c>
      <c r="C1665" s="1">
        <v>139.39500000000001</v>
      </c>
      <c r="D1665" s="1">
        <v>16306.468699999999</v>
      </c>
      <c r="E1665" s="1">
        <v>1.5885</v>
      </c>
      <c r="F1665" s="1">
        <v>53.499400000000001</v>
      </c>
      <c r="G1665" s="1">
        <v>9851.6191999999992</v>
      </c>
    </row>
    <row r="1666" spans="1:7" x14ac:dyDescent="0.3">
      <c r="A1666">
        <v>1664</v>
      </c>
      <c r="B1666" s="1">
        <v>139.47800000000001</v>
      </c>
      <c r="C1666" s="1">
        <v>139.47800000000001</v>
      </c>
      <c r="D1666" s="1">
        <v>16319.1564</v>
      </c>
      <c r="E1666" s="1">
        <v>0.71989999999999998</v>
      </c>
      <c r="F1666" s="1">
        <v>52.168599999999998</v>
      </c>
      <c r="G1666" s="1">
        <v>12258.5816</v>
      </c>
    </row>
    <row r="1667" spans="1:7" x14ac:dyDescent="0.3">
      <c r="A1667">
        <v>1665</v>
      </c>
      <c r="B1667" s="1">
        <v>139.56200000000001</v>
      </c>
      <c r="C1667" s="1">
        <v>139.56200000000001</v>
      </c>
      <c r="D1667" s="1">
        <v>16312.1754</v>
      </c>
      <c r="E1667" s="1">
        <v>1.5115000000000001</v>
      </c>
      <c r="F1667" s="1">
        <v>41.971299999999999</v>
      </c>
      <c r="G1667" s="1">
        <v>10116.3035</v>
      </c>
    </row>
    <row r="1668" spans="1:7" x14ac:dyDescent="0.3">
      <c r="A1668">
        <v>1666</v>
      </c>
      <c r="B1668" s="1">
        <v>139.64599999999999</v>
      </c>
      <c r="C1668" s="1">
        <v>139.64599999999999</v>
      </c>
      <c r="D1668" s="1">
        <v>16319.210499999999</v>
      </c>
      <c r="E1668" s="1">
        <v>1.2343999999999999</v>
      </c>
      <c r="F1668" s="1">
        <v>41.294199999999996</v>
      </c>
      <c r="G1668" s="1">
        <v>14939.327799999999</v>
      </c>
    </row>
    <row r="1669" spans="1:7" x14ac:dyDescent="0.3">
      <c r="A1669">
        <v>1667</v>
      </c>
      <c r="B1669" s="1">
        <v>139.72999999999999</v>
      </c>
      <c r="C1669" s="1">
        <v>139.72999999999999</v>
      </c>
      <c r="D1669" s="1">
        <v>16340.5623</v>
      </c>
      <c r="E1669" s="1">
        <v>1.3250999999999999</v>
      </c>
      <c r="F1669" s="1">
        <v>59.716000000000001</v>
      </c>
      <c r="G1669" s="1">
        <v>6023.4868999999999</v>
      </c>
    </row>
    <row r="1670" spans="1:7" x14ac:dyDescent="0.3">
      <c r="A1670">
        <v>1668</v>
      </c>
      <c r="B1670" s="1">
        <v>139.81399999999999</v>
      </c>
      <c r="C1670" s="1">
        <v>139.81399999999999</v>
      </c>
      <c r="D1670" s="1">
        <v>16319.674199999999</v>
      </c>
      <c r="E1670" s="1">
        <v>1.6268</v>
      </c>
      <c r="F1670" s="1">
        <v>77.9071</v>
      </c>
      <c r="G1670" s="1">
        <v>4954.1719000000003</v>
      </c>
    </row>
    <row r="1671" spans="1:7" x14ac:dyDescent="0.3">
      <c r="A1671">
        <v>1669</v>
      </c>
      <c r="B1671" s="1">
        <v>139.898</v>
      </c>
      <c r="C1671" s="1">
        <v>139.898</v>
      </c>
      <c r="D1671" s="1">
        <v>16337.491</v>
      </c>
      <c r="E1671" s="1">
        <v>0.99250000000000005</v>
      </c>
      <c r="F1671" s="1">
        <v>56.606999999999999</v>
      </c>
      <c r="G1671" s="1">
        <v>11246.2291</v>
      </c>
    </row>
    <row r="1672" spans="1:7" x14ac:dyDescent="0.3">
      <c r="A1672">
        <v>1670</v>
      </c>
      <c r="B1672" s="1">
        <v>139.98099999999999</v>
      </c>
      <c r="C1672" s="1">
        <v>139.98099999999999</v>
      </c>
      <c r="D1672" s="1">
        <v>16322.4043</v>
      </c>
      <c r="E1672" s="1">
        <v>1.8959999999999999</v>
      </c>
      <c r="F1672" s="1">
        <v>81.488799999999998</v>
      </c>
      <c r="G1672" s="1">
        <v>4430.6134000000002</v>
      </c>
    </row>
    <row r="1673" spans="1:7" x14ac:dyDescent="0.3">
      <c r="A1673">
        <v>1671</v>
      </c>
      <c r="B1673" s="1">
        <v>140.065</v>
      </c>
      <c r="C1673" s="1">
        <v>140.065</v>
      </c>
      <c r="D1673" s="1">
        <v>16290.8555</v>
      </c>
      <c r="E1673" s="1">
        <v>0.54010000000000002</v>
      </c>
      <c r="F1673" s="1">
        <v>36.491500000000002</v>
      </c>
      <c r="G1673" s="1">
        <v>16190.549000000001</v>
      </c>
    </row>
    <row r="1674" spans="1:7" x14ac:dyDescent="0.3">
      <c r="A1674">
        <v>1672</v>
      </c>
      <c r="B1674" s="1">
        <v>140.149</v>
      </c>
      <c r="C1674" s="1">
        <v>140.149</v>
      </c>
      <c r="D1674" s="1">
        <v>16330.8912</v>
      </c>
      <c r="E1674" s="1">
        <v>1.6560999999999999</v>
      </c>
      <c r="F1674" s="1">
        <v>49.496200000000002</v>
      </c>
      <c r="G1674" s="1">
        <v>6920.0365000000002</v>
      </c>
    </row>
    <row r="1675" spans="1:7" x14ac:dyDescent="0.3">
      <c r="A1675">
        <v>1673</v>
      </c>
      <c r="B1675" s="1">
        <v>140.233</v>
      </c>
      <c r="C1675" s="1">
        <v>140.233</v>
      </c>
      <c r="D1675" s="1">
        <v>16257.780500000001</v>
      </c>
      <c r="E1675" s="1">
        <v>3.2660999999999998</v>
      </c>
      <c r="F1675" s="1">
        <v>106.77630000000001</v>
      </c>
      <c r="G1675" s="1">
        <v>2510.8867</v>
      </c>
    </row>
    <row r="1676" spans="1:7" x14ac:dyDescent="0.3">
      <c r="A1676">
        <v>1674</v>
      </c>
      <c r="B1676" s="1">
        <v>140.31700000000001</v>
      </c>
      <c r="C1676" s="1">
        <v>140.31700000000001</v>
      </c>
      <c r="D1676" s="1">
        <v>15774.6566</v>
      </c>
      <c r="E1676" s="1">
        <v>5.2106000000000003</v>
      </c>
      <c r="F1676" s="1">
        <v>252.39400000000001</v>
      </c>
      <c r="G1676" s="1">
        <v>817.67330000000004</v>
      </c>
    </row>
    <row r="1677" spans="1:7" x14ac:dyDescent="0.3">
      <c r="A1677">
        <v>1675</v>
      </c>
      <c r="B1677" s="1">
        <v>140.40100000000001</v>
      </c>
      <c r="C1677" s="1">
        <v>140.40100000000001</v>
      </c>
      <c r="D1677" s="1">
        <v>15270.2106</v>
      </c>
      <c r="E1677" s="1">
        <v>5.9930000000000003</v>
      </c>
      <c r="F1677" s="1">
        <v>316.84960000000001</v>
      </c>
      <c r="G1677" s="1">
        <v>933.95709999999997</v>
      </c>
    </row>
    <row r="1678" spans="1:7" x14ac:dyDescent="0.3">
      <c r="A1678">
        <v>1676</v>
      </c>
      <c r="B1678" s="1">
        <v>140.48500000000001</v>
      </c>
      <c r="C1678" s="1">
        <v>140.48500000000001</v>
      </c>
      <c r="D1678" s="1">
        <v>14903.147000000001</v>
      </c>
      <c r="E1678" s="1">
        <v>6.4424999999999999</v>
      </c>
      <c r="F1678" s="1">
        <v>277.05329999999998</v>
      </c>
      <c r="G1678" s="1">
        <v>650.81920000000002</v>
      </c>
    </row>
    <row r="1679" spans="1:7" x14ac:dyDescent="0.3">
      <c r="A1679">
        <v>1677</v>
      </c>
      <c r="B1679" s="1">
        <v>140.56800000000001</v>
      </c>
      <c r="C1679" s="1">
        <v>140.56800000000001</v>
      </c>
      <c r="D1679" s="1">
        <v>14461.6145</v>
      </c>
      <c r="E1679" s="1">
        <v>3.7862</v>
      </c>
      <c r="F1679" s="1">
        <v>130.6782</v>
      </c>
      <c r="G1679" s="1">
        <v>1700.8078</v>
      </c>
    </row>
    <row r="1680" spans="1:7" x14ac:dyDescent="0.3">
      <c r="A1680">
        <v>1678</v>
      </c>
      <c r="B1680" s="1">
        <v>140.65199999999999</v>
      </c>
      <c r="C1680" s="1">
        <v>140.65199999999999</v>
      </c>
      <c r="D1680" s="1">
        <v>14304.081</v>
      </c>
      <c r="E1680" s="1">
        <v>0.80259999999999998</v>
      </c>
      <c r="F1680" s="1">
        <v>35.1541</v>
      </c>
      <c r="G1680" s="1">
        <v>11811.0065</v>
      </c>
    </row>
    <row r="1681" spans="1:7" x14ac:dyDescent="0.3">
      <c r="A1681">
        <v>1679</v>
      </c>
      <c r="B1681" s="1">
        <v>140.73599999999999</v>
      </c>
      <c r="C1681" s="1">
        <v>140.73599999999999</v>
      </c>
      <c r="D1681" s="1">
        <v>14254.411400000001</v>
      </c>
      <c r="E1681" s="1">
        <v>0.56659999999999999</v>
      </c>
      <c r="F1681" s="1">
        <v>26.372900000000001</v>
      </c>
      <c r="G1681" s="1">
        <v>16244.6952</v>
      </c>
    </row>
    <row r="1682" spans="1:7" x14ac:dyDescent="0.3">
      <c r="A1682">
        <v>1680</v>
      </c>
      <c r="B1682" s="1">
        <v>140.82</v>
      </c>
      <c r="C1682" s="1">
        <v>140.82</v>
      </c>
      <c r="D1682" s="1">
        <v>14276.679099999999</v>
      </c>
      <c r="E1682" s="1">
        <v>1.8421000000000001</v>
      </c>
      <c r="F1682" s="1">
        <v>71.827399999999997</v>
      </c>
      <c r="G1682" s="1">
        <v>5894.1791000000003</v>
      </c>
    </row>
    <row r="1683" spans="1:7" x14ac:dyDescent="0.3">
      <c r="A1683">
        <v>1681</v>
      </c>
      <c r="B1683" s="1">
        <v>140.904</v>
      </c>
      <c r="C1683" s="1">
        <v>140.904</v>
      </c>
      <c r="D1683" s="1">
        <v>14265.179</v>
      </c>
      <c r="E1683" s="1">
        <v>0.48330000000000001</v>
      </c>
      <c r="F1683" s="1">
        <v>44.308999999999997</v>
      </c>
      <c r="G1683" s="1">
        <v>35544.3626</v>
      </c>
    </row>
    <row r="1684" spans="1:7" x14ac:dyDescent="0.3">
      <c r="A1684">
        <v>1682</v>
      </c>
      <c r="B1684" s="1">
        <v>140.988</v>
      </c>
      <c r="C1684" s="1">
        <v>140.988</v>
      </c>
      <c r="D1684" s="1">
        <v>14256.201499999999</v>
      </c>
      <c r="E1684" s="1">
        <v>0.75070000000000003</v>
      </c>
      <c r="F1684" s="1">
        <v>45.943300000000001</v>
      </c>
      <c r="G1684" s="1">
        <v>18584.0635</v>
      </c>
    </row>
    <row r="1685" spans="1:7" x14ac:dyDescent="0.3">
      <c r="A1685">
        <v>1683</v>
      </c>
      <c r="B1685" s="1">
        <v>141.071</v>
      </c>
      <c r="C1685" s="1">
        <v>141.071</v>
      </c>
      <c r="D1685" s="1">
        <v>14273.185299999999</v>
      </c>
      <c r="E1685" s="1">
        <v>0.3135</v>
      </c>
      <c r="F1685" s="1">
        <v>42.423200000000001</v>
      </c>
      <c r="G1685" s="1">
        <v>52085.981399999997</v>
      </c>
    </row>
    <row r="1686" spans="1:7" x14ac:dyDescent="0.3">
      <c r="A1686">
        <v>1684</v>
      </c>
      <c r="B1686" s="1">
        <v>141.155</v>
      </c>
      <c r="C1686" s="1">
        <v>141.155</v>
      </c>
      <c r="D1686" s="1">
        <v>14274.718699999999</v>
      </c>
      <c r="E1686" s="1">
        <v>0.43169999999999997</v>
      </c>
      <c r="F1686" s="1">
        <v>35.179200000000002</v>
      </c>
      <c r="G1686" s="1">
        <v>66016.462599999999</v>
      </c>
    </row>
    <row r="1687" spans="1:7" x14ac:dyDescent="0.3">
      <c r="A1687">
        <v>1685</v>
      </c>
      <c r="B1687" s="1">
        <v>141.239</v>
      </c>
      <c r="C1687" s="1">
        <v>141.239</v>
      </c>
      <c r="D1687" s="1">
        <v>14280.0129</v>
      </c>
      <c r="E1687" s="1">
        <v>0.99199999999999999</v>
      </c>
      <c r="F1687" s="1">
        <v>57.841299999999997</v>
      </c>
      <c r="G1687" s="1">
        <v>25593.62</v>
      </c>
    </row>
    <row r="1688" spans="1:7" x14ac:dyDescent="0.3">
      <c r="A1688">
        <v>1686</v>
      </c>
      <c r="B1688" s="1">
        <v>141.32300000000001</v>
      </c>
      <c r="C1688" s="1">
        <v>141.32300000000001</v>
      </c>
      <c r="D1688" s="1">
        <v>14278.6175</v>
      </c>
      <c r="E1688" s="1">
        <v>1.0464</v>
      </c>
      <c r="F1688" s="1">
        <v>27.8264</v>
      </c>
      <c r="G1688" s="1">
        <v>21534.8128</v>
      </c>
    </row>
    <row r="1689" spans="1:7" x14ac:dyDescent="0.3">
      <c r="A1689">
        <v>1687</v>
      </c>
      <c r="B1689" s="1">
        <v>141.40700000000001</v>
      </c>
      <c r="C1689" s="1">
        <v>141.40700000000001</v>
      </c>
      <c r="D1689" s="1">
        <v>14292.6757</v>
      </c>
      <c r="E1689" s="1">
        <v>0.53680000000000005</v>
      </c>
      <c r="F1689" s="1">
        <v>27.0686</v>
      </c>
      <c r="G1689" s="1">
        <v>60971.694499999998</v>
      </c>
    </row>
    <row r="1690" spans="1:7" x14ac:dyDescent="0.3">
      <c r="A1690">
        <v>1688</v>
      </c>
      <c r="B1690" s="1">
        <v>141.49100000000001</v>
      </c>
      <c r="C1690" s="1">
        <v>141.49100000000001</v>
      </c>
      <c r="D1690" s="1">
        <v>14313.7588</v>
      </c>
      <c r="E1690" s="1">
        <v>0.6462</v>
      </c>
      <c r="F1690" s="1">
        <v>50.205199999999998</v>
      </c>
      <c r="G1690" s="1">
        <v>44139.040300000001</v>
      </c>
    </row>
    <row r="1691" spans="1:7" x14ac:dyDescent="0.3">
      <c r="A1691">
        <v>1689</v>
      </c>
      <c r="B1691" s="1">
        <v>141.57499999999999</v>
      </c>
      <c r="C1691" s="1">
        <v>141.57499999999999</v>
      </c>
      <c r="D1691" s="1">
        <v>14315.0065</v>
      </c>
      <c r="E1691" s="1">
        <v>1.3942000000000001</v>
      </c>
      <c r="F1691" s="1">
        <v>54.332299999999996</v>
      </c>
      <c r="G1691" s="1">
        <v>11145.0558</v>
      </c>
    </row>
    <row r="1692" spans="1:7" x14ac:dyDescent="0.3">
      <c r="A1692">
        <v>1690</v>
      </c>
      <c r="B1692" s="1">
        <v>141.65799999999999</v>
      </c>
      <c r="C1692" s="1">
        <v>141.65799999999999</v>
      </c>
      <c r="D1692" s="1">
        <v>14295.071900000001</v>
      </c>
      <c r="E1692" s="1">
        <v>0.71130000000000004</v>
      </c>
      <c r="F1692" s="1">
        <v>43.218400000000003</v>
      </c>
      <c r="G1692" s="1">
        <v>10998.610500000001</v>
      </c>
    </row>
    <row r="1693" spans="1:7" x14ac:dyDescent="0.3">
      <c r="A1693">
        <v>1691</v>
      </c>
      <c r="B1693" s="1">
        <v>141.74199999999999</v>
      </c>
      <c r="C1693" s="1">
        <v>141.74199999999999</v>
      </c>
      <c r="D1693" s="1">
        <v>14284.284299999999</v>
      </c>
      <c r="E1693" s="1">
        <v>0.78139999999999998</v>
      </c>
      <c r="F1693" s="1">
        <v>43.090400000000002</v>
      </c>
      <c r="G1693" s="1">
        <v>16651.327499999999</v>
      </c>
    </row>
    <row r="1694" spans="1:7" x14ac:dyDescent="0.3">
      <c r="A1694">
        <v>1692</v>
      </c>
      <c r="B1694" s="1">
        <v>141.82599999999999</v>
      </c>
      <c r="C1694" s="1">
        <v>141.82599999999999</v>
      </c>
      <c r="D1694" s="1">
        <v>14307.157300000001</v>
      </c>
      <c r="E1694" s="1">
        <v>0.7319</v>
      </c>
      <c r="F1694" s="1">
        <v>44.724800000000002</v>
      </c>
      <c r="G1694" s="1">
        <v>27646.2075</v>
      </c>
    </row>
    <row r="1695" spans="1:7" x14ac:dyDescent="0.3">
      <c r="A1695">
        <v>1693</v>
      </c>
      <c r="B1695" s="1">
        <v>141.91</v>
      </c>
      <c r="C1695" s="1">
        <v>141.91</v>
      </c>
      <c r="D1695" s="1">
        <v>14324.037200000001</v>
      </c>
      <c r="E1695" s="1">
        <v>0.55210000000000004</v>
      </c>
      <c r="F1695" s="1">
        <v>42.127899999999997</v>
      </c>
      <c r="G1695" s="1">
        <v>23006.536599999999</v>
      </c>
    </row>
    <row r="1696" spans="1:7" x14ac:dyDescent="0.3">
      <c r="A1696">
        <v>1694</v>
      </c>
      <c r="B1696" s="1">
        <v>141.994</v>
      </c>
      <c r="C1696" s="1">
        <v>141.994</v>
      </c>
      <c r="D1696" s="1">
        <v>14320.216399999999</v>
      </c>
      <c r="E1696" s="1">
        <v>0.99690000000000001</v>
      </c>
      <c r="F1696" s="1">
        <v>35.986800000000002</v>
      </c>
      <c r="G1696" s="1">
        <v>10166.2876</v>
      </c>
    </row>
    <row r="1697" spans="1:7" x14ac:dyDescent="0.3">
      <c r="A1697">
        <v>1695</v>
      </c>
      <c r="B1697" s="1">
        <v>142.078</v>
      </c>
      <c r="C1697" s="1">
        <v>142.078</v>
      </c>
      <c r="D1697" s="1">
        <v>14282.0301</v>
      </c>
      <c r="E1697" s="1">
        <v>2.3108</v>
      </c>
      <c r="F1697" s="1">
        <v>68.438299999999998</v>
      </c>
      <c r="G1697" s="1">
        <v>4472.1532999999999</v>
      </c>
    </row>
    <row r="1698" spans="1:7" x14ac:dyDescent="0.3">
      <c r="A1698">
        <v>1696</v>
      </c>
      <c r="B1698" s="1">
        <v>142.161</v>
      </c>
      <c r="C1698" s="1">
        <v>142.161</v>
      </c>
      <c r="D1698" s="1">
        <v>14317.5568</v>
      </c>
      <c r="E1698" s="1">
        <v>2.2614999999999998</v>
      </c>
      <c r="F1698" s="1">
        <v>47.045999999999999</v>
      </c>
      <c r="G1698" s="1">
        <v>4632.5149000000001</v>
      </c>
    </row>
    <row r="1699" spans="1:7" x14ac:dyDescent="0.3">
      <c r="A1699">
        <v>1697</v>
      </c>
      <c r="B1699" s="1">
        <v>142.245</v>
      </c>
      <c r="C1699" s="1">
        <v>142.245</v>
      </c>
      <c r="D1699" s="1">
        <v>14309.2765</v>
      </c>
      <c r="E1699" s="1">
        <v>0.6512</v>
      </c>
      <c r="F1699" s="1">
        <v>27.730899999999998</v>
      </c>
      <c r="G1699" s="1">
        <v>20982.1715</v>
      </c>
    </row>
    <row r="1700" spans="1:7" x14ac:dyDescent="0.3">
      <c r="A1700">
        <v>1698</v>
      </c>
      <c r="B1700" s="1">
        <v>142.32900000000001</v>
      </c>
      <c r="C1700" s="1">
        <v>142.32900000000001</v>
      </c>
      <c r="D1700" s="1">
        <v>14311.8089</v>
      </c>
      <c r="E1700" s="1">
        <v>0.61629999999999996</v>
      </c>
      <c r="F1700" s="1">
        <v>33.8474</v>
      </c>
      <c r="G1700" s="1">
        <v>54426.749600000003</v>
      </c>
    </row>
    <row r="1701" spans="1:7" x14ac:dyDescent="0.3">
      <c r="A1701">
        <v>1699</v>
      </c>
      <c r="B1701" s="1">
        <v>142.41300000000001</v>
      </c>
      <c r="C1701" s="1">
        <v>142.41300000000001</v>
      </c>
      <c r="D1701" s="1">
        <v>14325.3128</v>
      </c>
      <c r="E1701" s="1">
        <v>0.87770000000000004</v>
      </c>
      <c r="F1701" s="1">
        <v>37.367100000000001</v>
      </c>
      <c r="G1701" s="1">
        <v>22001.2137</v>
      </c>
    </row>
    <row r="1702" spans="1:7" x14ac:dyDescent="0.3">
      <c r="A1702">
        <v>1700</v>
      </c>
      <c r="B1702" s="1">
        <v>142.49700000000001</v>
      </c>
      <c r="C1702" s="1">
        <v>142.49700000000001</v>
      </c>
      <c r="D1702" s="1">
        <v>14332.9337</v>
      </c>
      <c r="E1702" s="1">
        <v>0.60250000000000004</v>
      </c>
      <c r="F1702" s="1">
        <v>38.618299999999998</v>
      </c>
      <c r="G1702" s="1">
        <v>19618.9539</v>
      </c>
    </row>
    <row r="1703" spans="1:7" x14ac:dyDescent="0.3">
      <c r="A1703">
        <v>1701</v>
      </c>
      <c r="B1703" s="1">
        <v>142.58099999999999</v>
      </c>
      <c r="C1703" s="1">
        <v>142.58099999999999</v>
      </c>
      <c r="D1703" s="1">
        <v>14344.3521</v>
      </c>
      <c r="E1703" s="1">
        <v>0.73009999999999997</v>
      </c>
      <c r="F1703" s="1">
        <v>75.701800000000006</v>
      </c>
      <c r="G1703" s="1">
        <v>11996.586499999999</v>
      </c>
    </row>
    <row r="1704" spans="1:7" x14ac:dyDescent="0.3">
      <c r="A1704">
        <v>1702</v>
      </c>
      <c r="B1704" s="1">
        <v>142.66499999999999</v>
      </c>
      <c r="C1704" s="1">
        <v>142.66499999999999</v>
      </c>
      <c r="D1704" s="1">
        <v>14333.6854</v>
      </c>
      <c r="E1704" s="1">
        <v>0.48909999999999998</v>
      </c>
      <c r="F1704" s="1">
        <v>54.921100000000003</v>
      </c>
      <c r="G1704" s="1">
        <v>26251.596000000001</v>
      </c>
    </row>
    <row r="1705" spans="1:7" x14ac:dyDescent="0.3">
      <c r="A1705">
        <v>1703</v>
      </c>
      <c r="B1705" s="1">
        <v>142.74799999999999</v>
      </c>
      <c r="C1705" s="1">
        <v>142.74799999999999</v>
      </c>
      <c r="D1705" s="1">
        <v>14328.160099999999</v>
      </c>
      <c r="E1705" s="1">
        <v>0.4723</v>
      </c>
      <c r="F1705" s="1">
        <v>65.439700000000002</v>
      </c>
      <c r="G1705" s="1">
        <v>28016.198199999999</v>
      </c>
    </row>
    <row r="1706" spans="1:7" x14ac:dyDescent="0.3">
      <c r="A1706">
        <v>1704</v>
      </c>
      <c r="B1706" s="1">
        <v>142.83199999999999</v>
      </c>
      <c r="C1706" s="1">
        <v>142.83199999999999</v>
      </c>
      <c r="D1706" s="1">
        <v>14366.576800000001</v>
      </c>
      <c r="E1706" s="1">
        <v>1.0915999999999999</v>
      </c>
      <c r="F1706" s="1">
        <v>33.408999999999999</v>
      </c>
      <c r="G1706" s="1">
        <v>15064.245500000001</v>
      </c>
    </row>
    <row r="1707" spans="1:7" x14ac:dyDescent="0.3">
      <c r="A1707">
        <v>1705</v>
      </c>
      <c r="B1707" s="1">
        <v>142.916</v>
      </c>
      <c r="C1707" s="1">
        <v>142.916</v>
      </c>
      <c r="D1707" s="1">
        <v>14317.870800000001</v>
      </c>
      <c r="E1707" s="1">
        <v>0.94240000000000002</v>
      </c>
      <c r="F1707" s="1">
        <v>26.087</v>
      </c>
      <c r="G1707" s="1">
        <v>21780.998100000001</v>
      </c>
    </row>
    <row r="1708" spans="1:7" x14ac:dyDescent="0.3">
      <c r="A1708">
        <v>1706</v>
      </c>
      <c r="B1708" s="1">
        <v>143</v>
      </c>
      <c r="C1708" s="1">
        <v>143</v>
      </c>
      <c r="D1708" s="1">
        <v>14317.4058</v>
      </c>
      <c r="E1708" s="1">
        <v>0.55059999999999998</v>
      </c>
      <c r="F1708" s="1">
        <v>39.718699999999998</v>
      </c>
      <c r="G1708" s="1">
        <v>15324.166999999999</v>
      </c>
    </row>
    <row r="1709" spans="1:7" x14ac:dyDescent="0.3">
      <c r="A1709">
        <v>1707</v>
      </c>
      <c r="B1709" s="1">
        <v>143.084</v>
      </c>
      <c r="C1709" s="1">
        <v>143.084</v>
      </c>
      <c r="D1709" s="1">
        <v>14335.331399999999</v>
      </c>
      <c r="E1709" s="1">
        <v>1.0391999999999999</v>
      </c>
      <c r="F1709" s="1">
        <v>48.367100000000001</v>
      </c>
      <c r="G1709" s="1">
        <v>12348.9691</v>
      </c>
    </row>
    <row r="1710" spans="1:7" x14ac:dyDescent="0.3">
      <c r="A1710">
        <v>1708</v>
      </c>
      <c r="B1710" s="1">
        <v>143.16800000000001</v>
      </c>
      <c r="C1710" s="1">
        <v>143.16800000000001</v>
      </c>
      <c r="D1710" s="1">
        <v>14356.1368</v>
      </c>
      <c r="E1710" s="1">
        <v>1.0265</v>
      </c>
      <c r="F1710" s="1">
        <v>34.243200000000002</v>
      </c>
      <c r="G1710" s="1">
        <v>22567.057400000002</v>
      </c>
    </row>
    <row r="1711" spans="1:7" x14ac:dyDescent="0.3">
      <c r="A1711">
        <v>1709</v>
      </c>
      <c r="B1711" s="1">
        <v>143.251</v>
      </c>
      <c r="C1711" s="1">
        <v>143.251</v>
      </c>
      <c r="D1711" s="1">
        <v>14354.4632</v>
      </c>
      <c r="E1711" s="1">
        <v>1.1459999999999999</v>
      </c>
      <c r="F1711" s="1">
        <v>45.210999999999999</v>
      </c>
      <c r="G1711" s="1">
        <v>16818.357499999998</v>
      </c>
    </row>
    <row r="1712" spans="1:7" x14ac:dyDescent="0.3">
      <c r="A1712">
        <v>1710</v>
      </c>
      <c r="B1712" s="1">
        <v>143.33500000000001</v>
      </c>
      <c r="C1712" s="1">
        <v>143.33500000000001</v>
      </c>
      <c r="D1712" s="1">
        <v>14354.796</v>
      </c>
      <c r="E1712" s="1">
        <v>1.1618999999999999</v>
      </c>
      <c r="F1712" s="1">
        <v>55.252699999999997</v>
      </c>
      <c r="G1712" s="1">
        <v>19420.683499999999</v>
      </c>
    </row>
    <row r="1713" spans="1:7" x14ac:dyDescent="0.3">
      <c r="A1713">
        <v>1711</v>
      </c>
      <c r="B1713" s="1">
        <v>143.41900000000001</v>
      </c>
      <c r="C1713" s="1">
        <v>143.41900000000001</v>
      </c>
      <c r="D1713" s="1">
        <v>14323.469800000001</v>
      </c>
      <c r="E1713" s="1">
        <v>0.68530000000000002</v>
      </c>
      <c r="F1713" s="1">
        <v>43.631799999999998</v>
      </c>
      <c r="G1713" s="1">
        <v>41721.162499999999</v>
      </c>
    </row>
    <row r="1714" spans="1:7" x14ac:dyDescent="0.3">
      <c r="A1714">
        <v>1712</v>
      </c>
      <c r="B1714" s="1">
        <v>143.50299999999999</v>
      </c>
      <c r="C1714" s="1">
        <v>143.50299999999999</v>
      </c>
      <c r="D1714" s="1">
        <v>14306.0412</v>
      </c>
      <c r="E1714" s="1">
        <v>1.2234</v>
      </c>
      <c r="F1714" s="1">
        <v>44.189399999999999</v>
      </c>
      <c r="G1714" s="1">
        <v>20231.439399999999</v>
      </c>
    </row>
    <row r="1715" spans="1:7" x14ac:dyDescent="0.3">
      <c r="A1715">
        <v>1713</v>
      </c>
      <c r="B1715" s="1">
        <v>143.58699999999999</v>
      </c>
      <c r="C1715" s="1">
        <v>143.58699999999999</v>
      </c>
      <c r="D1715" s="1">
        <v>14334.242200000001</v>
      </c>
      <c r="E1715" s="1">
        <v>0.84450000000000003</v>
      </c>
      <c r="F1715" s="1">
        <v>32.978700000000003</v>
      </c>
      <c r="G1715" s="1">
        <v>26656.463199999998</v>
      </c>
    </row>
    <row r="1716" spans="1:7" x14ac:dyDescent="0.3">
      <c r="A1716">
        <v>1714</v>
      </c>
      <c r="B1716" s="1">
        <v>143.67099999999999</v>
      </c>
      <c r="C1716" s="1">
        <v>143.67099999999999</v>
      </c>
      <c r="D1716" s="1">
        <v>14329.685299999999</v>
      </c>
      <c r="E1716" s="1">
        <v>0.51060000000000005</v>
      </c>
      <c r="F1716" s="1">
        <v>41.641199999999998</v>
      </c>
      <c r="G1716" s="1">
        <v>18850.283100000001</v>
      </c>
    </row>
    <row r="1717" spans="1:7" x14ac:dyDescent="0.3">
      <c r="A1717">
        <v>1715</v>
      </c>
      <c r="B1717" s="1">
        <v>143.755</v>
      </c>
      <c r="C1717" s="1">
        <v>143.755</v>
      </c>
      <c r="D1717" s="1">
        <v>14343.5748</v>
      </c>
      <c r="E1717" s="1">
        <v>0.60909999999999997</v>
      </c>
      <c r="F1717" s="1">
        <v>30.978899999999999</v>
      </c>
      <c r="G1717" s="1">
        <v>28006.026900000001</v>
      </c>
    </row>
    <row r="1718" spans="1:7" x14ac:dyDescent="0.3">
      <c r="A1718">
        <v>1716</v>
      </c>
      <c r="B1718" s="1">
        <v>143.83799999999999</v>
      </c>
      <c r="C1718" s="1">
        <v>143.83799999999999</v>
      </c>
      <c r="D1718" s="1">
        <v>14317.5257</v>
      </c>
      <c r="E1718" s="1">
        <v>2.1930999999999998</v>
      </c>
      <c r="F1718" s="1">
        <v>27.046500000000002</v>
      </c>
      <c r="G1718" s="1">
        <v>9720.3703000000005</v>
      </c>
    </row>
    <row r="1719" spans="1:7" x14ac:dyDescent="0.3">
      <c r="A1719">
        <v>1717</v>
      </c>
      <c r="B1719" s="1">
        <v>143.922</v>
      </c>
      <c r="C1719" s="1">
        <v>143.922</v>
      </c>
      <c r="D1719" s="1">
        <v>14347.9131</v>
      </c>
      <c r="E1719" s="1">
        <v>0.42920000000000003</v>
      </c>
      <c r="F1719" s="1">
        <v>30.644300000000001</v>
      </c>
      <c r="G1719" s="1">
        <v>39553.3891</v>
      </c>
    </row>
    <row r="1720" spans="1:7" x14ac:dyDescent="0.3">
      <c r="A1720">
        <v>1718</v>
      </c>
      <c r="B1720" s="1">
        <v>144.006</v>
      </c>
      <c r="C1720" s="1">
        <v>144.006</v>
      </c>
      <c r="D1720" s="1">
        <v>14339.9213</v>
      </c>
      <c r="E1720" s="1">
        <v>0.56930000000000003</v>
      </c>
      <c r="F1720" s="1">
        <v>53.289400000000001</v>
      </c>
      <c r="G1720" s="1">
        <v>19051.072199999999</v>
      </c>
    </row>
    <row r="1721" spans="1:7" x14ac:dyDescent="0.3">
      <c r="A1721">
        <v>1719</v>
      </c>
      <c r="B1721" s="1">
        <v>144.09</v>
      </c>
      <c r="C1721" s="1">
        <v>144.09</v>
      </c>
      <c r="D1721" s="1">
        <v>14337.6286</v>
      </c>
      <c r="E1721" s="1">
        <v>1.5313000000000001</v>
      </c>
      <c r="F1721" s="1">
        <v>27.793500000000002</v>
      </c>
      <c r="G1721" s="1">
        <v>4755.9515000000001</v>
      </c>
    </row>
    <row r="1722" spans="1:7" x14ac:dyDescent="0.3">
      <c r="A1722">
        <v>1720</v>
      </c>
      <c r="B1722" s="1">
        <v>144.17400000000001</v>
      </c>
      <c r="C1722" s="1">
        <v>144.17400000000001</v>
      </c>
      <c r="D1722" s="1">
        <v>14338.942300000001</v>
      </c>
      <c r="E1722" s="1">
        <v>2.0895000000000001</v>
      </c>
      <c r="F1722" s="1">
        <v>50.9146</v>
      </c>
      <c r="G1722" s="1">
        <v>4082.1286</v>
      </c>
    </row>
    <row r="1723" spans="1:7" x14ac:dyDescent="0.3">
      <c r="A1723">
        <v>1721</v>
      </c>
      <c r="B1723" s="1">
        <v>144.25800000000001</v>
      </c>
      <c r="C1723" s="1">
        <v>144.25800000000001</v>
      </c>
      <c r="D1723" s="1">
        <v>14340.6052</v>
      </c>
      <c r="E1723" s="1">
        <v>0.4733</v>
      </c>
      <c r="F1723" s="1">
        <v>24.6585</v>
      </c>
      <c r="G1723" s="1">
        <v>45911.952799999999</v>
      </c>
    </row>
    <row r="1724" spans="1:7" x14ac:dyDescent="0.3">
      <c r="A1724">
        <v>1722</v>
      </c>
      <c r="B1724" s="1">
        <v>144.34100000000001</v>
      </c>
      <c r="C1724" s="1">
        <v>144.34100000000001</v>
      </c>
      <c r="D1724" s="1">
        <v>14364.210800000001</v>
      </c>
      <c r="E1724" s="1">
        <v>0.40500000000000003</v>
      </c>
      <c r="F1724" s="1">
        <v>46.757800000000003</v>
      </c>
      <c r="G1724" s="1">
        <v>35964.491199999997</v>
      </c>
    </row>
    <row r="1725" spans="1:7" x14ac:dyDescent="0.3">
      <c r="A1725">
        <v>1723</v>
      </c>
      <c r="B1725" s="1">
        <v>144.42500000000001</v>
      </c>
      <c r="C1725" s="1">
        <v>144.42500000000001</v>
      </c>
      <c r="D1725" s="1">
        <v>14362.090700000001</v>
      </c>
      <c r="E1725" s="1">
        <v>0.77400000000000002</v>
      </c>
      <c r="F1725" s="1">
        <v>43.781599999999997</v>
      </c>
      <c r="G1725" s="1">
        <v>26112.892500000002</v>
      </c>
    </row>
    <row r="1726" spans="1:7" x14ac:dyDescent="0.3">
      <c r="A1726">
        <v>1724</v>
      </c>
      <c r="B1726" s="1">
        <v>144.50899999999999</v>
      </c>
      <c r="C1726" s="1">
        <v>144.50899999999999</v>
      </c>
      <c r="D1726" s="1">
        <v>14370.4002</v>
      </c>
      <c r="E1726" s="1">
        <v>0.81930000000000003</v>
      </c>
      <c r="F1726" s="1">
        <v>56.8568</v>
      </c>
      <c r="G1726" s="1">
        <v>23994.305100000001</v>
      </c>
    </row>
    <row r="1727" spans="1:7" x14ac:dyDescent="0.3">
      <c r="A1727">
        <v>1725</v>
      </c>
      <c r="B1727" s="1">
        <v>144.59299999999999</v>
      </c>
      <c r="C1727" s="1">
        <v>144.59299999999999</v>
      </c>
      <c r="D1727" s="1">
        <v>14366.001700000001</v>
      </c>
      <c r="E1727" s="1">
        <v>0.78339999999999999</v>
      </c>
      <c r="F1727" s="1">
        <v>37.1708</v>
      </c>
      <c r="G1727" s="1">
        <v>23904.0046</v>
      </c>
    </row>
    <row r="1728" spans="1:7" x14ac:dyDescent="0.3">
      <c r="A1728">
        <v>1726</v>
      </c>
      <c r="B1728" s="1">
        <v>144.67699999999999</v>
      </c>
      <c r="C1728" s="1">
        <v>144.67699999999999</v>
      </c>
      <c r="D1728" s="1">
        <v>14375.549199999999</v>
      </c>
      <c r="E1728" s="1">
        <v>1.4456</v>
      </c>
      <c r="F1728" s="1">
        <v>32.376100000000001</v>
      </c>
      <c r="G1728" s="1">
        <v>13675.8608</v>
      </c>
    </row>
    <row r="1729" spans="1:7" x14ac:dyDescent="0.3">
      <c r="A1729">
        <v>1727</v>
      </c>
      <c r="B1729" s="1">
        <v>144.761</v>
      </c>
      <c r="C1729" s="1">
        <v>144.761</v>
      </c>
      <c r="D1729" s="1">
        <v>14322.710300000001</v>
      </c>
      <c r="E1729" s="1">
        <v>0.62460000000000004</v>
      </c>
      <c r="F1729" s="1">
        <v>38.653599999999997</v>
      </c>
      <c r="G1729" s="1">
        <v>25810.111199999999</v>
      </c>
    </row>
    <row r="1730" spans="1:7" x14ac:dyDescent="0.3">
      <c r="A1730">
        <v>1728</v>
      </c>
      <c r="B1730" s="1">
        <v>144.845</v>
      </c>
      <c r="C1730" s="1">
        <v>144.845</v>
      </c>
      <c r="D1730" s="1">
        <v>14349.874400000001</v>
      </c>
      <c r="E1730" s="1">
        <v>0.75009999999999999</v>
      </c>
      <c r="F1730" s="1">
        <v>36.069000000000003</v>
      </c>
      <c r="G1730" s="1">
        <v>32336.833200000001</v>
      </c>
    </row>
    <row r="1731" spans="1:7" x14ac:dyDescent="0.3">
      <c r="A1731">
        <v>1729</v>
      </c>
      <c r="B1731" s="1">
        <v>144.928</v>
      </c>
      <c r="C1731" s="1">
        <v>144.928</v>
      </c>
      <c r="D1731" s="1">
        <v>14326.0448</v>
      </c>
      <c r="E1731" s="1">
        <v>0.87770000000000004</v>
      </c>
      <c r="F1731" s="1">
        <v>48.747700000000002</v>
      </c>
      <c r="G1731" s="1">
        <v>11717.6757</v>
      </c>
    </row>
    <row r="1732" spans="1:7" x14ac:dyDescent="0.3">
      <c r="A1732">
        <v>1730</v>
      </c>
      <c r="B1732" s="1">
        <v>145.012</v>
      </c>
      <c r="C1732" s="1">
        <v>145.012</v>
      </c>
      <c r="D1732" s="1">
        <v>14374.190399999999</v>
      </c>
      <c r="E1732" s="1">
        <v>0.40089999999999998</v>
      </c>
      <c r="F1732" s="1">
        <v>20.870899999999999</v>
      </c>
      <c r="G1732" s="1">
        <v>30155.479599999999</v>
      </c>
    </row>
    <row r="1733" spans="1:7" x14ac:dyDescent="0.3">
      <c r="A1733">
        <v>1731</v>
      </c>
      <c r="B1733" s="1">
        <v>145.096</v>
      </c>
      <c r="C1733" s="1">
        <v>145.096</v>
      </c>
      <c r="D1733" s="1">
        <v>14313.878699999999</v>
      </c>
      <c r="E1733" s="1">
        <v>0.71560000000000001</v>
      </c>
      <c r="F1733" s="1">
        <v>25.1707</v>
      </c>
      <c r="G1733" s="1">
        <v>14649.7111</v>
      </c>
    </row>
    <row r="1734" spans="1:7" x14ac:dyDescent="0.3">
      <c r="A1734">
        <v>1732</v>
      </c>
      <c r="B1734" s="1">
        <v>145.18</v>
      </c>
      <c r="C1734" s="1">
        <v>145.18</v>
      </c>
      <c r="D1734" s="1">
        <v>13937.871800000001</v>
      </c>
      <c r="E1734" s="1">
        <v>3.9192</v>
      </c>
      <c r="F1734" s="1">
        <v>186.39009999999999</v>
      </c>
      <c r="G1734" s="1">
        <v>1441.8477</v>
      </c>
    </row>
    <row r="1735" spans="1:7" x14ac:dyDescent="0.3">
      <c r="A1735">
        <v>1733</v>
      </c>
      <c r="B1735" s="1">
        <v>145.26400000000001</v>
      </c>
      <c r="C1735" s="1">
        <v>145.26400000000001</v>
      </c>
      <c r="D1735" s="1">
        <v>13502.3755</v>
      </c>
      <c r="E1735" s="1">
        <v>6.4109999999999996</v>
      </c>
      <c r="F1735" s="1">
        <v>306.89170000000001</v>
      </c>
      <c r="G1735" s="1">
        <v>545.07389999999998</v>
      </c>
    </row>
    <row r="1736" spans="1:7" x14ac:dyDescent="0.3">
      <c r="A1736">
        <v>1734</v>
      </c>
      <c r="B1736" s="1">
        <v>145.34800000000001</v>
      </c>
      <c r="C1736" s="1">
        <v>145.34800000000001</v>
      </c>
      <c r="D1736" s="1">
        <v>13091.890299999999</v>
      </c>
      <c r="E1736" s="1">
        <v>6.4229000000000003</v>
      </c>
      <c r="F1736" s="1">
        <v>288.44319999999999</v>
      </c>
      <c r="G1736" s="1">
        <v>705.15880000000004</v>
      </c>
    </row>
    <row r="1737" spans="1:7" x14ac:dyDescent="0.3">
      <c r="A1737">
        <v>1735</v>
      </c>
      <c r="B1737" s="1">
        <v>145.43100000000001</v>
      </c>
      <c r="C1737" s="1">
        <v>145.43100000000001</v>
      </c>
      <c r="D1737" s="1">
        <v>12696.4787</v>
      </c>
      <c r="E1737" s="1">
        <v>4.8173000000000004</v>
      </c>
      <c r="F1737" s="1">
        <v>114.29770000000001</v>
      </c>
      <c r="G1737" s="1">
        <v>1188.3621000000001</v>
      </c>
    </row>
    <row r="1738" spans="1:7" x14ac:dyDescent="0.3">
      <c r="A1738">
        <v>1736</v>
      </c>
      <c r="B1738" s="1">
        <v>145.51499999999999</v>
      </c>
      <c r="C1738" s="1">
        <v>145.51499999999999</v>
      </c>
      <c r="D1738" s="1">
        <v>12517.3439</v>
      </c>
      <c r="E1738" s="1">
        <v>1.2169000000000001</v>
      </c>
      <c r="F1738" s="1">
        <v>50.494</v>
      </c>
      <c r="G1738" s="1">
        <v>8070.9904999999999</v>
      </c>
    </row>
    <row r="1739" spans="1:7" x14ac:dyDescent="0.3">
      <c r="A1739">
        <v>1737</v>
      </c>
      <c r="B1739" s="1">
        <v>145.59899999999999</v>
      </c>
      <c r="C1739" s="1">
        <v>145.59899999999999</v>
      </c>
      <c r="D1739" s="1">
        <v>12496.544099999999</v>
      </c>
      <c r="E1739" s="1">
        <v>0.46689999999999998</v>
      </c>
      <c r="F1739" s="1">
        <v>32.9206</v>
      </c>
      <c r="G1739" s="1">
        <v>30457.61</v>
      </c>
    </row>
    <row r="1740" spans="1:7" x14ac:dyDescent="0.3">
      <c r="A1740">
        <v>1738</v>
      </c>
      <c r="B1740" s="1">
        <v>145.68299999999999</v>
      </c>
      <c r="C1740" s="1">
        <v>145.68299999999999</v>
      </c>
      <c r="D1740" s="1">
        <v>12475.9184</v>
      </c>
      <c r="E1740" s="1">
        <v>0.2828</v>
      </c>
      <c r="F1740" s="1">
        <v>34.794699999999999</v>
      </c>
      <c r="G1740" s="1">
        <v>65423.955999999998</v>
      </c>
    </row>
    <row r="1741" spans="1:7" x14ac:dyDescent="0.3">
      <c r="A1741">
        <v>1739</v>
      </c>
      <c r="B1741" s="1">
        <v>145.767</v>
      </c>
      <c r="C1741" s="1">
        <v>145.767</v>
      </c>
      <c r="D1741" s="1">
        <v>12507.2309</v>
      </c>
      <c r="E1741" s="1">
        <v>0.51780000000000004</v>
      </c>
      <c r="F1741" s="1">
        <v>40.766500000000001</v>
      </c>
      <c r="G1741" s="1">
        <v>42521.03</v>
      </c>
    </row>
    <row r="1742" spans="1:7" x14ac:dyDescent="0.3">
      <c r="A1742">
        <v>1740</v>
      </c>
      <c r="B1742" s="1">
        <v>145.851</v>
      </c>
      <c r="C1742" s="1">
        <v>145.851</v>
      </c>
      <c r="D1742" s="1">
        <v>12510.2405</v>
      </c>
      <c r="E1742" s="1">
        <v>0.48830000000000001</v>
      </c>
      <c r="F1742" s="1">
        <v>33.566600000000001</v>
      </c>
      <c r="G1742" s="1">
        <v>33943.882299999997</v>
      </c>
    </row>
    <row r="1743" spans="1:7" x14ac:dyDescent="0.3">
      <c r="A1743">
        <v>1741</v>
      </c>
      <c r="B1743" s="1">
        <v>145.935</v>
      </c>
      <c r="C1743" s="1">
        <v>145.935</v>
      </c>
      <c r="D1743" s="1">
        <v>12514.0324</v>
      </c>
      <c r="E1743" s="1">
        <v>0.54610000000000003</v>
      </c>
      <c r="F1743" s="1">
        <v>27.552299999999999</v>
      </c>
      <c r="G1743" s="1">
        <v>46400.944900000002</v>
      </c>
    </row>
    <row r="1744" spans="1:7" x14ac:dyDescent="0.3">
      <c r="A1744">
        <v>1742</v>
      </c>
      <c r="B1744" s="1">
        <v>146.018</v>
      </c>
      <c r="C1744" s="1">
        <v>146.018</v>
      </c>
      <c r="D1744" s="1">
        <v>12524.601199999999</v>
      </c>
      <c r="E1744" s="1">
        <v>0.32769999999999999</v>
      </c>
      <c r="F1744" s="1">
        <v>32.464799999999997</v>
      </c>
      <c r="G1744" s="1">
        <v>146634.6778</v>
      </c>
    </row>
    <row r="1745" spans="1:7" x14ac:dyDescent="0.3">
      <c r="A1745">
        <v>1743</v>
      </c>
      <c r="B1745" s="1">
        <v>146.102</v>
      </c>
      <c r="C1745" s="1">
        <v>146.102</v>
      </c>
      <c r="D1745" s="1">
        <v>12488.01</v>
      </c>
      <c r="E1745" s="1">
        <v>0.46629999999999999</v>
      </c>
      <c r="F1745" s="1">
        <v>39.414099999999998</v>
      </c>
      <c r="G1745" s="1">
        <v>71399.667100000006</v>
      </c>
    </row>
    <row r="1746" spans="1:7" x14ac:dyDescent="0.3">
      <c r="A1746">
        <v>1744</v>
      </c>
      <c r="B1746" s="1">
        <v>146.18600000000001</v>
      </c>
      <c r="C1746" s="1">
        <v>146.18600000000001</v>
      </c>
      <c r="D1746" s="1">
        <v>12503.975200000001</v>
      </c>
      <c r="E1746" s="1">
        <v>0.31669999999999998</v>
      </c>
      <c r="F1746" s="1">
        <v>28.3947</v>
      </c>
      <c r="G1746" s="1">
        <v>36959.834499999997</v>
      </c>
    </row>
    <row r="1747" spans="1:7" x14ac:dyDescent="0.3">
      <c r="A1747">
        <v>1745</v>
      </c>
      <c r="B1747" s="1">
        <v>146.27000000000001</v>
      </c>
      <c r="C1747" s="1">
        <v>146.27000000000001</v>
      </c>
      <c r="D1747" s="1">
        <v>12513.292100000001</v>
      </c>
      <c r="E1747" s="1">
        <v>0.3125</v>
      </c>
      <c r="F1747" s="1">
        <v>32.330199999999998</v>
      </c>
      <c r="G1747" s="1">
        <v>49465.704700000002</v>
      </c>
    </row>
    <row r="1748" spans="1:7" x14ac:dyDescent="0.3">
      <c r="A1748">
        <v>1746</v>
      </c>
      <c r="B1748" s="1">
        <v>146.35400000000001</v>
      </c>
      <c r="C1748" s="1">
        <v>146.35400000000001</v>
      </c>
      <c r="D1748" s="1">
        <v>12528.874400000001</v>
      </c>
      <c r="E1748" s="1">
        <v>0.57509999999999994</v>
      </c>
      <c r="F1748" s="1">
        <v>33.875599999999999</v>
      </c>
      <c r="G1748" s="1">
        <v>32115.89</v>
      </c>
    </row>
    <row r="1749" spans="1:7" x14ac:dyDescent="0.3">
      <c r="A1749">
        <v>1747</v>
      </c>
      <c r="B1749" s="1">
        <v>146.43799999999999</v>
      </c>
      <c r="C1749" s="1">
        <v>146.43799999999999</v>
      </c>
      <c r="D1749" s="1">
        <v>12539.3128</v>
      </c>
      <c r="E1749" s="1">
        <v>0.58279999999999998</v>
      </c>
      <c r="F1749" s="1">
        <v>36.418900000000001</v>
      </c>
      <c r="G1749" s="1">
        <v>72223.347800000003</v>
      </c>
    </row>
    <row r="1750" spans="1:7" x14ac:dyDescent="0.3">
      <c r="A1750">
        <v>1748</v>
      </c>
      <c r="B1750" s="1">
        <v>146.52099999999999</v>
      </c>
      <c r="C1750" s="1">
        <v>146.52099999999999</v>
      </c>
      <c r="D1750" s="1">
        <v>12509.5839</v>
      </c>
      <c r="E1750" s="1">
        <v>1.1349</v>
      </c>
      <c r="F1750" s="1">
        <v>23.5198</v>
      </c>
      <c r="G1750" s="1">
        <v>32651.246200000001</v>
      </c>
    </row>
    <row r="1751" spans="1:7" x14ac:dyDescent="0.3">
      <c r="A1751">
        <v>1749</v>
      </c>
      <c r="B1751" s="1">
        <v>146.60499999999999</v>
      </c>
      <c r="C1751" s="1">
        <v>146.60499999999999</v>
      </c>
      <c r="D1751" s="1">
        <v>12535.9707</v>
      </c>
      <c r="E1751" s="1">
        <v>0.36890000000000001</v>
      </c>
      <c r="F1751" s="1">
        <v>45.267499999999998</v>
      </c>
      <c r="G1751" s="1">
        <v>45419.665800000002</v>
      </c>
    </row>
    <row r="1752" spans="1:7" x14ac:dyDescent="0.3">
      <c r="A1752">
        <v>1750</v>
      </c>
      <c r="B1752" s="1">
        <v>146.68899999999999</v>
      </c>
      <c r="C1752" s="1">
        <v>146.68899999999999</v>
      </c>
      <c r="D1752" s="1">
        <v>12524.016299999999</v>
      </c>
      <c r="E1752" s="1">
        <v>0.22439999999999999</v>
      </c>
      <c r="F1752" s="1">
        <v>28.516999999999999</v>
      </c>
      <c r="G1752" s="1">
        <v>118100.4087</v>
      </c>
    </row>
    <row r="1753" spans="1:7" x14ac:dyDescent="0.3">
      <c r="A1753">
        <v>1751</v>
      </c>
      <c r="B1753" s="1">
        <v>146.773</v>
      </c>
      <c r="C1753" s="1">
        <v>146.773</v>
      </c>
      <c r="D1753" s="1">
        <v>12519.2106</v>
      </c>
      <c r="E1753" s="1">
        <v>0.83960000000000001</v>
      </c>
      <c r="F1753" s="1">
        <v>35.335900000000002</v>
      </c>
      <c r="G1753" s="1">
        <v>44512.170100000003</v>
      </c>
    </row>
    <row r="1754" spans="1:7" x14ac:dyDescent="0.3">
      <c r="A1754">
        <v>1752</v>
      </c>
      <c r="B1754" s="1">
        <v>146.857</v>
      </c>
      <c r="C1754" s="1">
        <v>146.857</v>
      </c>
      <c r="D1754" s="1">
        <v>12527.9121</v>
      </c>
      <c r="E1754" s="1">
        <v>0.44950000000000001</v>
      </c>
      <c r="F1754" s="1">
        <v>53.314</v>
      </c>
      <c r="G1754" s="1">
        <v>48365.256800000003</v>
      </c>
    </row>
    <row r="1755" spans="1:7" x14ac:dyDescent="0.3">
      <c r="A1755">
        <v>1753</v>
      </c>
      <c r="B1755" s="1">
        <v>146.941</v>
      </c>
      <c r="C1755" s="1">
        <v>146.941</v>
      </c>
      <c r="D1755" s="1">
        <v>12508.218500000001</v>
      </c>
      <c r="E1755" s="1">
        <v>0.23469999999999999</v>
      </c>
      <c r="F1755" s="1">
        <v>27.0518</v>
      </c>
      <c r="G1755" s="1">
        <v>283104.95880000002</v>
      </c>
    </row>
    <row r="1756" spans="1:7" x14ac:dyDescent="0.3">
      <c r="A1756">
        <v>1754</v>
      </c>
      <c r="B1756" s="1">
        <v>147.02500000000001</v>
      </c>
      <c r="C1756" s="1">
        <v>147.02500000000001</v>
      </c>
      <c r="D1756" s="1">
        <v>12506.545400000001</v>
      </c>
      <c r="E1756" s="1">
        <v>0.15290000000000001</v>
      </c>
      <c r="F1756" s="1">
        <v>36.685499999999998</v>
      </c>
      <c r="G1756" s="1">
        <v>196492.73980000001</v>
      </c>
    </row>
    <row r="1757" spans="1:7" x14ac:dyDescent="0.3">
      <c r="A1757">
        <v>1755</v>
      </c>
      <c r="B1757" s="1">
        <v>147.108</v>
      </c>
      <c r="C1757" s="1">
        <v>147.108</v>
      </c>
      <c r="D1757" s="1">
        <v>12524.3861</v>
      </c>
      <c r="E1757" s="1">
        <v>0.51680000000000004</v>
      </c>
      <c r="F1757" s="1">
        <v>41.443199999999997</v>
      </c>
      <c r="G1757" s="1">
        <v>123635.1623</v>
      </c>
    </row>
    <row r="1758" spans="1:7" x14ac:dyDescent="0.3">
      <c r="A1758">
        <v>1756</v>
      </c>
      <c r="B1758" s="1">
        <v>147.19200000000001</v>
      </c>
      <c r="C1758" s="1">
        <v>147.19200000000001</v>
      </c>
      <c r="D1758" s="1">
        <v>12526.031999999999</v>
      </c>
      <c r="E1758" s="1">
        <v>0.74939999999999996</v>
      </c>
      <c r="F1758" s="1">
        <v>26.7744</v>
      </c>
      <c r="G1758" s="1">
        <v>44871.645299999996</v>
      </c>
    </row>
    <row r="1759" spans="1:7" x14ac:dyDescent="0.3">
      <c r="A1759">
        <v>1757</v>
      </c>
      <c r="B1759" s="1">
        <v>147.27600000000001</v>
      </c>
      <c r="C1759" s="1">
        <v>147.27600000000001</v>
      </c>
      <c r="D1759" s="1">
        <v>12555.923699999999</v>
      </c>
      <c r="E1759" s="1">
        <v>0.55879999999999996</v>
      </c>
      <c r="F1759" s="1">
        <v>33.4649</v>
      </c>
      <c r="G1759" s="1">
        <v>49230.692600000002</v>
      </c>
    </row>
    <row r="1760" spans="1:7" x14ac:dyDescent="0.3">
      <c r="A1760">
        <v>1758</v>
      </c>
      <c r="B1760" s="1">
        <v>147.36000000000001</v>
      </c>
      <c r="C1760" s="1">
        <v>147.36000000000001</v>
      </c>
      <c r="D1760" s="1">
        <v>12523.641600000001</v>
      </c>
      <c r="E1760" s="1">
        <v>0.69650000000000001</v>
      </c>
      <c r="F1760" s="1">
        <v>34.987499999999997</v>
      </c>
      <c r="G1760" s="1">
        <v>60427.682099999998</v>
      </c>
    </row>
    <row r="1761" spans="1:7" x14ac:dyDescent="0.3">
      <c r="A1761">
        <v>1759</v>
      </c>
      <c r="B1761" s="1">
        <v>147.44399999999999</v>
      </c>
      <c r="C1761" s="1">
        <v>147.44399999999999</v>
      </c>
      <c r="D1761" s="1">
        <v>12547.561299999999</v>
      </c>
      <c r="E1761" s="1">
        <v>0.2515</v>
      </c>
      <c r="F1761" s="1">
        <v>34.7911</v>
      </c>
      <c r="G1761" s="1">
        <v>239418.0661</v>
      </c>
    </row>
    <row r="1762" spans="1:7" x14ac:dyDescent="0.3">
      <c r="A1762">
        <v>1760</v>
      </c>
      <c r="B1762" s="1">
        <v>147.52799999999999</v>
      </c>
      <c r="C1762" s="1">
        <v>147.52799999999999</v>
      </c>
      <c r="D1762" s="1">
        <v>12545.763300000001</v>
      </c>
      <c r="E1762" s="1">
        <v>0.31879999999999997</v>
      </c>
      <c r="F1762" s="1">
        <v>46.887700000000002</v>
      </c>
      <c r="G1762" s="1">
        <v>228510.27859999999</v>
      </c>
    </row>
    <row r="1763" spans="1:7" x14ac:dyDescent="0.3">
      <c r="A1763">
        <v>1761</v>
      </c>
      <c r="B1763" s="1">
        <v>147.61099999999999</v>
      </c>
      <c r="C1763" s="1">
        <v>147.61099999999999</v>
      </c>
      <c r="D1763" s="1">
        <v>12536.5146</v>
      </c>
      <c r="E1763" s="1">
        <v>0.33069999999999999</v>
      </c>
      <c r="F1763" s="1">
        <v>38.220999999999997</v>
      </c>
      <c r="G1763" s="1">
        <v>161741.67860000001</v>
      </c>
    </row>
    <row r="1764" spans="1:7" x14ac:dyDescent="0.3">
      <c r="A1764">
        <v>1762</v>
      </c>
      <c r="B1764" s="1">
        <v>147.69499999999999</v>
      </c>
      <c r="C1764" s="1">
        <v>147.69499999999999</v>
      </c>
      <c r="D1764" s="1">
        <v>12555.8133</v>
      </c>
      <c r="E1764" s="1">
        <v>0.3206</v>
      </c>
      <c r="F1764" s="1">
        <v>27.9619</v>
      </c>
      <c r="G1764" s="1">
        <v>58562.315699999999</v>
      </c>
    </row>
    <row r="1765" spans="1:7" x14ac:dyDescent="0.3">
      <c r="A1765">
        <v>1763</v>
      </c>
      <c r="B1765" s="1">
        <v>147.779</v>
      </c>
      <c r="C1765" s="1">
        <v>147.779</v>
      </c>
      <c r="D1765" s="1">
        <v>12507.908600000001</v>
      </c>
      <c r="E1765" s="1">
        <v>0.23519999999999999</v>
      </c>
      <c r="F1765" s="1">
        <v>41.981900000000003</v>
      </c>
      <c r="G1765" s="1">
        <v>122365.6532</v>
      </c>
    </row>
    <row r="1766" spans="1:7" x14ac:dyDescent="0.3">
      <c r="A1766">
        <v>1764</v>
      </c>
      <c r="B1766" s="1">
        <v>147.863</v>
      </c>
      <c r="C1766" s="1">
        <v>147.863</v>
      </c>
      <c r="D1766" s="1">
        <v>12538.456899999999</v>
      </c>
      <c r="E1766" s="1">
        <v>0.26319999999999999</v>
      </c>
      <c r="F1766" s="1">
        <v>33.282400000000003</v>
      </c>
      <c r="G1766" s="1">
        <v>176663.22959999999</v>
      </c>
    </row>
    <row r="1767" spans="1:7" x14ac:dyDescent="0.3">
      <c r="A1767">
        <v>1765</v>
      </c>
      <c r="B1767" s="1">
        <v>147.947</v>
      </c>
      <c r="C1767" s="1">
        <v>147.947</v>
      </c>
      <c r="D1767" s="1">
        <v>12525.6577</v>
      </c>
      <c r="E1767" s="1">
        <v>0.41</v>
      </c>
      <c r="F1767" s="1">
        <v>30.1783</v>
      </c>
      <c r="G1767" s="1">
        <v>42193.163399999998</v>
      </c>
    </row>
    <row r="1768" spans="1:7" x14ac:dyDescent="0.3">
      <c r="A1768">
        <v>1766</v>
      </c>
      <c r="B1768" s="1">
        <v>148.03100000000001</v>
      </c>
      <c r="C1768" s="1">
        <v>148.03100000000001</v>
      </c>
      <c r="D1768" s="1">
        <v>12561.897300000001</v>
      </c>
      <c r="E1768" s="1">
        <v>0.36720000000000003</v>
      </c>
      <c r="F1768" s="1">
        <v>28.461400000000001</v>
      </c>
      <c r="G1768" s="1">
        <v>38379.015700000004</v>
      </c>
    </row>
    <row r="1769" spans="1:7" x14ac:dyDescent="0.3">
      <c r="A1769">
        <v>1767</v>
      </c>
      <c r="B1769" s="1">
        <v>148.11500000000001</v>
      </c>
      <c r="C1769" s="1">
        <v>148.11500000000001</v>
      </c>
      <c r="D1769" s="1">
        <v>12550.168600000001</v>
      </c>
      <c r="E1769" s="1">
        <v>0.30780000000000002</v>
      </c>
      <c r="F1769" s="1">
        <v>43.631399999999999</v>
      </c>
      <c r="G1769" s="1">
        <v>139165.3774</v>
      </c>
    </row>
    <row r="1770" spans="1:7" x14ac:dyDescent="0.3">
      <c r="A1770">
        <v>1768</v>
      </c>
      <c r="B1770" s="1">
        <v>148.19800000000001</v>
      </c>
      <c r="C1770" s="1">
        <v>148.19800000000001</v>
      </c>
      <c r="D1770" s="1">
        <v>12540.2747</v>
      </c>
      <c r="E1770" s="1">
        <v>0.877</v>
      </c>
      <c r="F1770" s="1">
        <v>33.989699999999999</v>
      </c>
      <c r="G1770" s="1">
        <v>51675.9611</v>
      </c>
    </row>
    <row r="1771" spans="1:7" x14ac:dyDescent="0.3">
      <c r="A1771">
        <v>1769</v>
      </c>
      <c r="B1771" s="1">
        <v>148.28200000000001</v>
      </c>
      <c r="C1771" s="1">
        <v>148.28200000000001</v>
      </c>
      <c r="D1771" s="1">
        <v>12544.3819</v>
      </c>
      <c r="E1771" s="1">
        <v>0.4793</v>
      </c>
      <c r="F1771" s="1">
        <v>41.677700000000002</v>
      </c>
      <c r="G1771" s="1">
        <v>59985.116300000002</v>
      </c>
    </row>
    <row r="1772" spans="1:7" x14ac:dyDescent="0.3">
      <c r="A1772">
        <v>1770</v>
      </c>
      <c r="B1772" s="1">
        <v>148.36600000000001</v>
      </c>
      <c r="C1772" s="1">
        <v>148.36600000000001</v>
      </c>
      <c r="D1772" s="1">
        <v>12541.6283</v>
      </c>
      <c r="E1772" s="1">
        <v>0.21890000000000001</v>
      </c>
      <c r="F1772" s="1">
        <v>44.769500000000001</v>
      </c>
      <c r="G1772" s="1">
        <v>141501.57149999999</v>
      </c>
    </row>
    <row r="1773" spans="1:7" x14ac:dyDescent="0.3">
      <c r="A1773">
        <v>1771</v>
      </c>
      <c r="B1773" s="1">
        <v>148.44999999999999</v>
      </c>
      <c r="C1773" s="1">
        <v>148.44999999999999</v>
      </c>
      <c r="D1773" s="1">
        <v>12557.602699999999</v>
      </c>
      <c r="E1773" s="1">
        <v>0.26169999999999999</v>
      </c>
      <c r="F1773" s="1">
        <v>36.520699999999998</v>
      </c>
      <c r="G1773" s="1">
        <v>201386.66899999999</v>
      </c>
    </row>
    <row r="1774" spans="1:7" x14ac:dyDescent="0.3">
      <c r="A1774">
        <v>1772</v>
      </c>
      <c r="B1774" s="1">
        <v>148.53399999999999</v>
      </c>
      <c r="C1774" s="1">
        <v>148.53399999999999</v>
      </c>
      <c r="D1774" s="1">
        <v>12552.8802</v>
      </c>
      <c r="E1774" s="1">
        <v>0.73450000000000004</v>
      </c>
      <c r="F1774" s="1">
        <v>33.6892</v>
      </c>
      <c r="G1774" s="1">
        <v>50286.041700000002</v>
      </c>
    </row>
    <row r="1775" spans="1:7" x14ac:dyDescent="0.3">
      <c r="A1775">
        <v>1773</v>
      </c>
      <c r="B1775" s="1">
        <v>148.61799999999999</v>
      </c>
      <c r="C1775" s="1">
        <v>148.61799999999999</v>
      </c>
      <c r="D1775" s="1">
        <v>12561.502699999999</v>
      </c>
      <c r="E1775" s="1">
        <v>0.36530000000000001</v>
      </c>
      <c r="F1775" s="1">
        <v>25.800999999999998</v>
      </c>
      <c r="G1775" s="1">
        <v>44846.482900000003</v>
      </c>
    </row>
    <row r="1776" spans="1:7" x14ac:dyDescent="0.3">
      <c r="A1776">
        <v>1774</v>
      </c>
      <c r="B1776" s="1">
        <v>148.702</v>
      </c>
      <c r="C1776" s="1">
        <v>148.702</v>
      </c>
      <c r="D1776" s="1">
        <v>12566.715399999999</v>
      </c>
      <c r="E1776" s="1">
        <v>0.47020000000000001</v>
      </c>
      <c r="F1776" s="1">
        <v>35.688600000000001</v>
      </c>
      <c r="G1776" s="1">
        <v>87402.467699999994</v>
      </c>
    </row>
    <row r="1777" spans="1:7" x14ac:dyDescent="0.3">
      <c r="A1777">
        <v>1775</v>
      </c>
      <c r="B1777" s="1">
        <v>148.785</v>
      </c>
      <c r="C1777" s="1">
        <v>148.785</v>
      </c>
      <c r="D1777" s="1">
        <v>12564.64</v>
      </c>
      <c r="E1777" s="1">
        <v>0.41460000000000002</v>
      </c>
      <c r="F1777" s="1">
        <v>23.640699999999999</v>
      </c>
      <c r="G1777" s="1">
        <v>80150.427599999995</v>
      </c>
    </row>
    <row r="1778" spans="1:7" x14ac:dyDescent="0.3">
      <c r="A1778">
        <v>1776</v>
      </c>
      <c r="B1778" s="1">
        <v>148.869</v>
      </c>
      <c r="C1778" s="1">
        <v>148.869</v>
      </c>
      <c r="D1778" s="1">
        <v>12558.261</v>
      </c>
      <c r="E1778" s="1">
        <v>1.0401</v>
      </c>
      <c r="F1778" s="1">
        <v>40.905999999999999</v>
      </c>
      <c r="G1778" s="1">
        <v>35879.816099999996</v>
      </c>
    </row>
    <row r="1779" spans="1:7" x14ac:dyDescent="0.3">
      <c r="A1779">
        <v>1777</v>
      </c>
      <c r="B1779" s="1">
        <v>148.953</v>
      </c>
      <c r="C1779" s="1">
        <v>148.953</v>
      </c>
      <c r="D1779" s="1">
        <v>12559.250599999999</v>
      </c>
      <c r="E1779" s="1">
        <v>0.2258</v>
      </c>
      <c r="F1779" s="1">
        <v>40.955599999999997</v>
      </c>
      <c r="G1779" s="1">
        <v>374719.38959999999</v>
      </c>
    </row>
    <row r="1780" spans="1:7" x14ac:dyDescent="0.3">
      <c r="A1780">
        <v>1778</v>
      </c>
      <c r="B1780" s="1">
        <v>149.03700000000001</v>
      </c>
      <c r="C1780" s="1">
        <v>149.03700000000001</v>
      </c>
      <c r="D1780" s="1">
        <v>12536.394899999999</v>
      </c>
      <c r="E1780" s="1">
        <v>0.35470000000000002</v>
      </c>
      <c r="F1780" s="1">
        <v>29.394300000000001</v>
      </c>
      <c r="G1780" s="1">
        <v>154311.0276</v>
      </c>
    </row>
    <row r="1781" spans="1:7" x14ac:dyDescent="0.3">
      <c r="A1781">
        <v>1779</v>
      </c>
      <c r="B1781" s="1">
        <v>149.12100000000001</v>
      </c>
      <c r="C1781" s="1">
        <v>149.12100000000001</v>
      </c>
      <c r="D1781" s="1">
        <v>12563.0391</v>
      </c>
      <c r="E1781" s="1">
        <v>0.21579999999999999</v>
      </c>
      <c r="F1781" s="1">
        <v>29.870699999999999</v>
      </c>
      <c r="G1781" s="1">
        <v>234204.07740000001</v>
      </c>
    </row>
    <row r="1782" spans="1:7" x14ac:dyDescent="0.3">
      <c r="A1782">
        <v>1780</v>
      </c>
      <c r="B1782" s="1">
        <v>149.20500000000001</v>
      </c>
      <c r="C1782" s="1">
        <v>149.20500000000001</v>
      </c>
      <c r="D1782" s="1">
        <v>12538.3753</v>
      </c>
      <c r="E1782" s="1">
        <v>0.2412</v>
      </c>
      <c r="F1782" s="1">
        <v>47.573099999999997</v>
      </c>
      <c r="G1782" s="1">
        <v>82478.415500000003</v>
      </c>
    </row>
    <row r="1783" spans="1:7" x14ac:dyDescent="0.3">
      <c r="A1783">
        <v>1781</v>
      </c>
      <c r="B1783" s="1">
        <v>149.28800000000001</v>
      </c>
      <c r="C1783" s="1">
        <v>149.28800000000001</v>
      </c>
      <c r="D1783" s="1">
        <v>12565.023499999999</v>
      </c>
      <c r="E1783" s="1">
        <v>0.24199999999999999</v>
      </c>
      <c r="F1783" s="1">
        <v>24.261800000000001</v>
      </c>
      <c r="G1783" s="1">
        <v>201468.55540000001</v>
      </c>
    </row>
    <row r="1784" spans="1:7" x14ac:dyDescent="0.3">
      <c r="A1784">
        <v>1782</v>
      </c>
      <c r="B1784" s="1">
        <v>149.37200000000001</v>
      </c>
      <c r="C1784" s="1">
        <v>149.37200000000001</v>
      </c>
      <c r="D1784" s="1">
        <v>12554.888300000001</v>
      </c>
      <c r="E1784" s="1">
        <v>0.44169999999999998</v>
      </c>
      <c r="F1784" s="1">
        <v>40.911999999999999</v>
      </c>
      <c r="G1784" s="1">
        <v>87043.923500000004</v>
      </c>
    </row>
    <row r="1785" spans="1:7" x14ac:dyDescent="0.3">
      <c r="A1785">
        <v>1783</v>
      </c>
      <c r="B1785" s="1">
        <v>149.45599999999999</v>
      </c>
      <c r="C1785" s="1">
        <v>149.45599999999999</v>
      </c>
      <c r="D1785" s="1">
        <v>12550.2492</v>
      </c>
      <c r="E1785" s="1">
        <v>0.67249999999999999</v>
      </c>
      <c r="F1785" s="1">
        <v>45.667200000000001</v>
      </c>
      <c r="G1785" s="1">
        <v>39777.362800000003</v>
      </c>
    </row>
    <row r="1786" spans="1:7" x14ac:dyDescent="0.3">
      <c r="A1786">
        <v>1784</v>
      </c>
      <c r="B1786" s="1">
        <v>149.54</v>
      </c>
      <c r="C1786" s="1">
        <v>149.54</v>
      </c>
      <c r="D1786" s="1">
        <v>12564.6828</v>
      </c>
      <c r="E1786" s="1">
        <v>0.16450000000000001</v>
      </c>
      <c r="F1786" s="1">
        <v>41.278199999999998</v>
      </c>
      <c r="G1786" s="1">
        <v>187934.31030000001</v>
      </c>
    </row>
    <row r="1787" spans="1:7" x14ac:dyDescent="0.3">
      <c r="A1787">
        <v>1785</v>
      </c>
      <c r="B1787" s="1">
        <v>149.624</v>
      </c>
      <c r="C1787" s="1">
        <v>149.624</v>
      </c>
      <c r="D1787" s="1">
        <v>12577.077499999999</v>
      </c>
      <c r="E1787" s="1">
        <v>0.27710000000000001</v>
      </c>
      <c r="F1787" s="1">
        <v>33.759099999999997</v>
      </c>
      <c r="G1787" s="1">
        <v>256826.3339</v>
      </c>
    </row>
    <row r="1788" spans="1:7" x14ac:dyDescent="0.3">
      <c r="A1788">
        <v>1786</v>
      </c>
      <c r="B1788" s="1">
        <v>149.708</v>
      </c>
      <c r="C1788" s="1">
        <v>149.708</v>
      </c>
      <c r="D1788" s="1">
        <v>12567.054</v>
      </c>
      <c r="E1788" s="1">
        <v>0.30790000000000001</v>
      </c>
      <c r="F1788" s="1">
        <v>24.1374</v>
      </c>
      <c r="G1788" s="1">
        <v>134151.78219999999</v>
      </c>
    </row>
    <row r="1789" spans="1:7" x14ac:dyDescent="0.3">
      <c r="A1789">
        <v>1787</v>
      </c>
      <c r="B1789" s="1">
        <v>149.792</v>
      </c>
      <c r="C1789" s="1">
        <v>149.792</v>
      </c>
      <c r="D1789" s="1">
        <v>12572.6674</v>
      </c>
      <c r="E1789" s="1">
        <v>0.5978</v>
      </c>
      <c r="F1789" s="1">
        <v>37.142400000000002</v>
      </c>
      <c r="G1789" s="1">
        <v>60309.5579</v>
      </c>
    </row>
    <row r="1790" spans="1:7" x14ac:dyDescent="0.3">
      <c r="A1790">
        <v>1788</v>
      </c>
      <c r="B1790" s="1">
        <v>149.875</v>
      </c>
      <c r="C1790" s="1">
        <v>149.875</v>
      </c>
      <c r="D1790" s="1">
        <v>12571.5015</v>
      </c>
      <c r="E1790" s="1">
        <v>0.317</v>
      </c>
      <c r="F1790" s="1">
        <v>29.926300000000001</v>
      </c>
      <c r="G1790" s="1">
        <v>147895.51920000001</v>
      </c>
    </row>
    <row r="1791" spans="1:7" x14ac:dyDescent="0.3">
      <c r="A1791">
        <v>1789</v>
      </c>
      <c r="B1791" s="1">
        <v>149.959</v>
      </c>
      <c r="C1791" s="1">
        <v>149.959</v>
      </c>
      <c r="D1791" s="1">
        <v>12588.7737</v>
      </c>
      <c r="E1791" s="1">
        <v>0.86880000000000002</v>
      </c>
      <c r="F1791" s="1">
        <v>32.36</v>
      </c>
      <c r="G1791" s="1">
        <v>31080.161100000001</v>
      </c>
    </row>
    <row r="1792" spans="1:7" x14ac:dyDescent="0.3">
      <c r="A1792">
        <v>1790</v>
      </c>
      <c r="B1792" s="1">
        <v>150.04300000000001</v>
      </c>
      <c r="C1792" s="1">
        <v>150.04300000000001</v>
      </c>
      <c r="D1792" s="1">
        <v>12579.231900000001</v>
      </c>
      <c r="E1792" s="1">
        <v>0.58740000000000003</v>
      </c>
      <c r="F1792" s="1">
        <v>44.873699999999999</v>
      </c>
      <c r="G1792" s="1">
        <v>73070.317200000005</v>
      </c>
    </row>
    <row r="1793" spans="1:7" x14ac:dyDescent="0.3">
      <c r="A1793">
        <v>1791</v>
      </c>
      <c r="B1793" s="1">
        <v>150.12700000000001</v>
      </c>
      <c r="C1793" s="1">
        <v>150.12700000000001</v>
      </c>
      <c r="D1793" s="1">
        <v>12568.9416</v>
      </c>
      <c r="E1793" s="1">
        <v>0.20419999999999999</v>
      </c>
      <c r="F1793" s="1">
        <v>44.608199999999997</v>
      </c>
      <c r="G1793" s="1">
        <v>240276.17019999999</v>
      </c>
    </row>
    <row r="1794" spans="1:7" x14ac:dyDescent="0.3">
      <c r="A1794">
        <v>1792</v>
      </c>
      <c r="B1794" s="1">
        <v>150.21100000000001</v>
      </c>
      <c r="C1794" s="1">
        <v>150.21100000000001</v>
      </c>
      <c r="D1794" s="1">
        <v>12321.5918</v>
      </c>
      <c r="E1794" s="1">
        <v>5.0766</v>
      </c>
      <c r="F1794" s="1">
        <v>199.97919999999999</v>
      </c>
      <c r="G1794" s="1">
        <v>1730.3425</v>
      </c>
    </row>
    <row r="1795" spans="1:7" x14ac:dyDescent="0.3">
      <c r="A1795">
        <v>1793</v>
      </c>
      <c r="B1795" s="1">
        <v>150.29499999999999</v>
      </c>
      <c r="C1795" s="1">
        <v>150.29499999999999</v>
      </c>
      <c r="D1795" s="1">
        <v>11815.5209</v>
      </c>
      <c r="E1795" s="1">
        <v>5.6821999999999999</v>
      </c>
      <c r="F1795" s="1">
        <v>265.97219999999999</v>
      </c>
      <c r="G1795" s="1">
        <v>684.38699999999994</v>
      </c>
    </row>
    <row r="1796" spans="1:7" x14ac:dyDescent="0.3">
      <c r="A1796">
        <v>1794</v>
      </c>
      <c r="B1796" s="1">
        <v>150.37799999999999</v>
      </c>
      <c r="C1796" s="1">
        <v>150.37799999999999</v>
      </c>
      <c r="D1796" s="1">
        <v>11412.9048</v>
      </c>
      <c r="E1796" s="1">
        <v>7.6485000000000003</v>
      </c>
      <c r="F1796" s="1">
        <v>365.86099999999999</v>
      </c>
      <c r="G1796" s="1">
        <v>455.00299999999999</v>
      </c>
    </row>
    <row r="1797" spans="1:7" x14ac:dyDescent="0.3">
      <c r="A1797">
        <v>1795</v>
      </c>
      <c r="B1797" s="1">
        <v>150.46199999999999</v>
      </c>
      <c r="C1797" s="1">
        <v>150.46199999999999</v>
      </c>
      <c r="D1797" s="1">
        <v>10940.1294</v>
      </c>
      <c r="E1797" s="1">
        <v>9.1882000000000001</v>
      </c>
      <c r="F1797" s="1">
        <v>382.40429999999998</v>
      </c>
      <c r="G1797" s="1">
        <v>389.5933</v>
      </c>
    </row>
    <row r="1798" spans="1:7" x14ac:dyDescent="0.3">
      <c r="A1798">
        <v>1796</v>
      </c>
      <c r="B1798" s="1">
        <v>150.54599999999999</v>
      </c>
      <c r="C1798" s="1">
        <v>150.54599999999999</v>
      </c>
      <c r="D1798" s="1">
        <v>10552.1119</v>
      </c>
      <c r="E1798" s="1">
        <v>9.5449000000000002</v>
      </c>
      <c r="F1798" s="1">
        <v>293.30990000000003</v>
      </c>
      <c r="G1798" s="1">
        <v>600.54610000000002</v>
      </c>
    </row>
    <row r="1799" spans="1:7" x14ac:dyDescent="0.3">
      <c r="A1799">
        <v>1797</v>
      </c>
      <c r="B1799" s="1">
        <v>150.63</v>
      </c>
      <c r="C1799" s="1">
        <v>150.63</v>
      </c>
      <c r="D1799" s="1">
        <v>10231.724099999999</v>
      </c>
      <c r="E1799" s="1">
        <v>11.115</v>
      </c>
      <c r="F1799" s="1">
        <v>284.6968</v>
      </c>
      <c r="G1799" s="1">
        <v>354.37950000000001</v>
      </c>
    </row>
    <row r="1800" spans="1:7" x14ac:dyDescent="0.3">
      <c r="A1800">
        <v>1798</v>
      </c>
      <c r="B1800" s="1">
        <v>150.714</v>
      </c>
      <c r="C1800" s="1">
        <v>150.714</v>
      </c>
      <c r="D1800" s="1">
        <v>9973.9447</v>
      </c>
      <c r="E1800" s="1">
        <v>14.779</v>
      </c>
      <c r="F1800" s="1">
        <v>218.76740000000001</v>
      </c>
      <c r="G1800" s="1">
        <v>430.15699999999998</v>
      </c>
    </row>
    <row r="1801" spans="1:7" x14ac:dyDescent="0.3">
      <c r="A1801">
        <v>1799</v>
      </c>
      <c r="B1801" s="1">
        <v>150.798</v>
      </c>
      <c r="C1801" s="1">
        <v>150.798</v>
      </c>
      <c r="D1801" s="1">
        <v>9810.7610000000004</v>
      </c>
      <c r="E1801" s="1">
        <v>27.135000000000002</v>
      </c>
      <c r="F1801" s="1">
        <v>290.2484</v>
      </c>
      <c r="G1801" s="1">
        <v>144.05959999999999</v>
      </c>
    </row>
    <row r="1802" spans="1:7" x14ac:dyDescent="0.3">
      <c r="A1802">
        <v>1800</v>
      </c>
      <c r="B1802" s="1">
        <v>150.88200000000001</v>
      </c>
      <c r="C1802" s="1">
        <v>150.88200000000001</v>
      </c>
      <c r="D1802" s="1">
        <v>9722.6226999999999</v>
      </c>
      <c r="E1802" s="1">
        <v>22.657</v>
      </c>
      <c r="F1802" s="1">
        <v>225.63679999999999</v>
      </c>
      <c r="G1802" s="1">
        <v>296.08640000000003</v>
      </c>
    </row>
    <row r="1803" spans="1:7" x14ac:dyDescent="0.3">
      <c r="A1803">
        <v>1801</v>
      </c>
      <c r="B1803" s="1">
        <v>150.965</v>
      </c>
      <c r="C1803" s="1">
        <v>150.965</v>
      </c>
      <c r="D1803" s="1">
        <v>9711.5064000000002</v>
      </c>
      <c r="E1803" s="1">
        <v>27.158999999999999</v>
      </c>
      <c r="F1803" s="1">
        <v>210.54179999999999</v>
      </c>
      <c r="G1803" s="1">
        <v>123.0697</v>
      </c>
    </row>
    <row r="1804" spans="1:7" x14ac:dyDescent="0.3">
      <c r="A1804">
        <v>1802</v>
      </c>
      <c r="B1804" s="1">
        <v>151.04900000000001</v>
      </c>
      <c r="C1804" s="1">
        <v>151.04900000000001</v>
      </c>
      <c r="D1804" s="1">
        <v>9676.4747000000007</v>
      </c>
      <c r="E1804" s="1">
        <v>25.449000000000002</v>
      </c>
      <c r="F1804" s="1">
        <v>221.9503</v>
      </c>
      <c r="G1804" s="1">
        <v>198.672</v>
      </c>
    </row>
    <row r="1805" spans="1:7" x14ac:dyDescent="0.3">
      <c r="A1805">
        <v>1803</v>
      </c>
      <c r="B1805" s="1">
        <v>151.13300000000001</v>
      </c>
      <c r="C1805" s="1">
        <v>151.13300000000001</v>
      </c>
      <c r="D1805" s="1">
        <v>9665.8783000000003</v>
      </c>
      <c r="E1805" s="1">
        <v>29.885999999999999</v>
      </c>
      <c r="F1805" s="1">
        <v>249.12880000000001</v>
      </c>
      <c r="G1805" s="1">
        <v>101.08969999999999</v>
      </c>
    </row>
    <row r="1806" spans="1:7" x14ac:dyDescent="0.3">
      <c r="A1806">
        <v>1804</v>
      </c>
      <c r="B1806" s="1">
        <v>151.21700000000001</v>
      </c>
      <c r="C1806" s="1">
        <v>151.21700000000001</v>
      </c>
      <c r="D1806" s="1">
        <v>9636.6424999999999</v>
      </c>
      <c r="E1806" s="1">
        <v>29.814</v>
      </c>
      <c r="F1806" s="1">
        <v>201.2877</v>
      </c>
      <c r="G1806" s="1">
        <v>84.930800000000005</v>
      </c>
    </row>
    <row r="1807" spans="1:7" x14ac:dyDescent="0.3">
      <c r="A1807">
        <v>1805</v>
      </c>
      <c r="B1807" s="1">
        <v>151.30099999999999</v>
      </c>
      <c r="C1807" s="1">
        <v>151.30099999999999</v>
      </c>
      <c r="D1807" s="1">
        <v>9671.2090000000007</v>
      </c>
      <c r="E1807" s="1">
        <v>30.64</v>
      </c>
      <c r="F1807" s="1">
        <v>754.77329999999995</v>
      </c>
      <c r="G1807" s="1">
        <v>50.109699999999997</v>
      </c>
    </row>
    <row r="1808" spans="1:7" x14ac:dyDescent="0.3">
      <c r="A1808">
        <v>1806</v>
      </c>
      <c r="B1808" s="1">
        <v>151.38499999999999</v>
      </c>
      <c r="C1808" s="1">
        <v>151.38499999999999</v>
      </c>
      <c r="D1808" s="1">
        <v>9744.6211999999996</v>
      </c>
      <c r="E1808" s="1">
        <v>22.943000000000001</v>
      </c>
      <c r="F1808" s="1">
        <v>200.65880000000001</v>
      </c>
      <c r="G1808" s="1">
        <v>168.8416</v>
      </c>
    </row>
    <row r="1809" spans="1:7" x14ac:dyDescent="0.3">
      <c r="A1809">
        <v>1807</v>
      </c>
      <c r="B1809" s="1">
        <v>151.46799999999999</v>
      </c>
      <c r="C1809" s="1">
        <v>151.46799999999999</v>
      </c>
      <c r="D1809" s="1">
        <v>9616.7216000000008</v>
      </c>
      <c r="E1809" s="1">
        <v>31.45</v>
      </c>
      <c r="F1809" s="1">
        <v>929.80880000000002</v>
      </c>
      <c r="G1809" s="1">
        <v>45.218299999999999</v>
      </c>
    </row>
    <row r="1810" spans="1:7" x14ac:dyDescent="0.3">
      <c r="A1810">
        <v>1808</v>
      </c>
      <c r="B1810" s="1">
        <v>151.55199999999999</v>
      </c>
      <c r="C1810" s="1">
        <v>151.55199999999999</v>
      </c>
      <c r="D1810" s="1">
        <v>9541.3706000000002</v>
      </c>
      <c r="E1810" s="1">
        <v>35.588999999999999</v>
      </c>
      <c r="F1810" s="1">
        <v>709.73069999999996</v>
      </c>
      <c r="G1810" s="1">
        <v>33.665100000000002</v>
      </c>
    </row>
    <row r="1811" spans="1:7" x14ac:dyDescent="0.3">
      <c r="A1811">
        <v>1809</v>
      </c>
      <c r="B1811" s="1">
        <v>151.636</v>
      </c>
      <c r="C1811" s="1">
        <v>151.636</v>
      </c>
      <c r="D1811" s="1">
        <v>9603.7083999999995</v>
      </c>
      <c r="E1811" s="1">
        <v>32.451999999999998</v>
      </c>
      <c r="F1811" s="1">
        <v>909.97990000000004</v>
      </c>
      <c r="G1811" s="1">
        <v>38.7119</v>
      </c>
    </row>
    <row r="1812" spans="1:7" x14ac:dyDescent="0.3">
      <c r="A1812">
        <v>1810</v>
      </c>
      <c r="B1812" s="1">
        <v>151.72</v>
      </c>
      <c r="C1812" s="1">
        <v>151.72</v>
      </c>
      <c r="D1812" s="1">
        <v>9672.8387999999995</v>
      </c>
      <c r="E1812" s="1">
        <v>30.526</v>
      </c>
      <c r="F1812" s="1">
        <v>150.73490000000001</v>
      </c>
      <c r="G1812" s="1">
        <v>47.939500000000002</v>
      </c>
    </row>
    <row r="1813" spans="1:7" x14ac:dyDescent="0.3">
      <c r="A1813">
        <v>1811</v>
      </c>
      <c r="B1813" s="1">
        <v>151.804</v>
      </c>
      <c r="C1813" s="1">
        <v>151.804</v>
      </c>
      <c r="D1813" s="1">
        <v>9630.4294000000009</v>
      </c>
      <c r="E1813" s="1">
        <v>34.773000000000003</v>
      </c>
      <c r="F1813" s="1">
        <v>785.91480000000001</v>
      </c>
      <c r="G1813" s="1">
        <v>61.839599999999997</v>
      </c>
    </row>
    <row r="1814" spans="1:7" x14ac:dyDescent="0.3">
      <c r="A1814">
        <v>1812</v>
      </c>
      <c r="B1814" s="1">
        <v>151.88800000000001</v>
      </c>
      <c r="C1814" s="1">
        <v>151.88800000000001</v>
      </c>
      <c r="D1814" s="1">
        <v>9583.4549999999999</v>
      </c>
      <c r="E1814" s="1">
        <v>35.811</v>
      </c>
      <c r="F1814" s="1">
        <v>847.01120000000003</v>
      </c>
      <c r="G1814" s="1">
        <v>40.145000000000003</v>
      </c>
    </row>
    <row r="1815" spans="1:7" x14ac:dyDescent="0.3">
      <c r="A1815">
        <v>1813</v>
      </c>
      <c r="B1815" s="1">
        <v>151.97200000000001</v>
      </c>
      <c r="C1815" s="1">
        <v>151.97200000000001</v>
      </c>
      <c r="D1815" s="1">
        <v>9656.9555</v>
      </c>
      <c r="E1815" s="1">
        <v>34.491</v>
      </c>
      <c r="F1815" s="1">
        <v>233.49189999999999</v>
      </c>
      <c r="G1815" s="1">
        <v>75.156499999999994</v>
      </c>
    </row>
    <row r="1816" spans="1:7" x14ac:dyDescent="0.3">
      <c r="A1816">
        <v>1814</v>
      </c>
      <c r="B1816" s="1">
        <v>152.05500000000001</v>
      </c>
      <c r="C1816" s="1">
        <v>152.05500000000001</v>
      </c>
      <c r="D1816" s="1">
        <v>9437.9154999999992</v>
      </c>
      <c r="E1816" s="1">
        <v>36.677999999999997</v>
      </c>
      <c r="F1816" s="1">
        <v>672.60450000000003</v>
      </c>
      <c r="G1816" s="1">
        <v>12.076000000000001</v>
      </c>
    </row>
    <row r="1817" spans="1:7" x14ac:dyDescent="0.3">
      <c r="A1817">
        <v>1815</v>
      </c>
      <c r="B1817" s="1">
        <v>152.13900000000001</v>
      </c>
      <c r="C1817" s="1">
        <v>152.13900000000001</v>
      </c>
      <c r="D1817" s="1">
        <v>9524.3384999999998</v>
      </c>
      <c r="E1817" s="1">
        <v>36.780999999999999</v>
      </c>
      <c r="F1817" s="1">
        <v>645.70360000000005</v>
      </c>
      <c r="G1817" s="1">
        <v>25.0258</v>
      </c>
    </row>
    <row r="1818" spans="1:7" x14ac:dyDescent="0.3">
      <c r="A1818">
        <v>1816</v>
      </c>
      <c r="B1818" s="1">
        <v>152.22300000000001</v>
      </c>
      <c r="C1818" s="1">
        <v>152.22300000000001</v>
      </c>
      <c r="D1818" s="1">
        <v>9512.6237000000001</v>
      </c>
      <c r="E1818" s="1">
        <v>35.203000000000003</v>
      </c>
      <c r="F1818" s="1">
        <v>947.0684</v>
      </c>
      <c r="G1818" s="1">
        <v>24.3568</v>
      </c>
    </row>
    <row r="1819" spans="1:7" x14ac:dyDescent="0.3">
      <c r="A1819">
        <v>1817</v>
      </c>
      <c r="B1819" s="1">
        <v>152.30699999999999</v>
      </c>
      <c r="C1819" s="1">
        <v>152.30699999999999</v>
      </c>
      <c r="D1819" s="1">
        <v>9529.9117999999999</v>
      </c>
      <c r="E1819" s="1">
        <v>37.588999999999999</v>
      </c>
      <c r="F1819" s="1">
        <v>609.76840000000004</v>
      </c>
      <c r="G1819" s="1">
        <v>15.553699999999999</v>
      </c>
    </row>
    <row r="1820" spans="1:7" x14ac:dyDescent="0.3">
      <c r="A1820">
        <v>1818</v>
      </c>
      <c r="B1820" s="1">
        <v>152.39099999999999</v>
      </c>
      <c r="C1820" s="1">
        <v>152.39099999999999</v>
      </c>
      <c r="D1820" s="1">
        <v>9451.8935999999994</v>
      </c>
      <c r="E1820" s="1">
        <v>37.668999999999997</v>
      </c>
      <c r="F1820" s="1">
        <v>665.65340000000003</v>
      </c>
      <c r="G1820" s="1">
        <v>14.4785</v>
      </c>
    </row>
    <row r="1821" spans="1:7" x14ac:dyDescent="0.3">
      <c r="A1821">
        <v>1819</v>
      </c>
      <c r="B1821" s="1">
        <v>152.47499999999999</v>
      </c>
      <c r="C1821" s="1">
        <v>152.47499999999999</v>
      </c>
      <c r="D1821" s="1">
        <v>9494.8984</v>
      </c>
      <c r="E1821" s="1">
        <v>38.729999999999997</v>
      </c>
      <c r="F1821" s="1">
        <v>197.41820000000001</v>
      </c>
      <c r="G1821" s="1">
        <v>18.633099999999999</v>
      </c>
    </row>
    <row r="1822" spans="1:7" x14ac:dyDescent="0.3">
      <c r="A1822">
        <v>1820</v>
      </c>
      <c r="B1822" s="1">
        <v>152.55799999999999</v>
      </c>
      <c r="C1822" s="1">
        <v>152.55799999999999</v>
      </c>
      <c r="D1822" s="1">
        <v>9654.0156999999999</v>
      </c>
      <c r="E1822" s="1">
        <v>36.646999999999998</v>
      </c>
      <c r="F1822" s="1">
        <v>210.1482</v>
      </c>
      <c r="G1822" s="1">
        <v>36.103200000000001</v>
      </c>
    </row>
    <row r="1823" spans="1:7" x14ac:dyDescent="0.3">
      <c r="A1823">
        <v>1821</v>
      </c>
      <c r="B1823" s="1">
        <v>152.642</v>
      </c>
      <c r="C1823" s="1">
        <v>152.642</v>
      </c>
      <c r="D1823" s="1">
        <v>9493.01</v>
      </c>
      <c r="E1823" s="1">
        <v>39.4</v>
      </c>
      <c r="F1823" s="1">
        <v>226.0258</v>
      </c>
      <c r="G1823" s="1">
        <v>14.096299999999999</v>
      </c>
    </row>
    <row r="1824" spans="1:7" x14ac:dyDescent="0.3">
      <c r="A1824">
        <v>1822</v>
      </c>
      <c r="B1824" s="1">
        <v>152.726</v>
      </c>
      <c r="C1824" s="1">
        <v>152.726</v>
      </c>
      <c r="D1824" s="1">
        <v>9570.9694</v>
      </c>
      <c r="E1824" s="1">
        <v>36.064</v>
      </c>
      <c r="F1824" s="1">
        <v>607.61450000000002</v>
      </c>
      <c r="G1824" s="1">
        <v>24.497599999999998</v>
      </c>
    </row>
    <row r="1825" spans="1:7" x14ac:dyDescent="0.3">
      <c r="A1825">
        <v>1823</v>
      </c>
      <c r="B1825" s="1">
        <v>152.81</v>
      </c>
      <c r="C1825" s="1">
        <v>152.81</v>
      </c>
      <c r="D1825" s="1">
        <v>9545.2189999999991</v>
      </c>
      <c r="E1825" s="1">
        <v>37.146000000000001</v>
      </c>
      <c r="F1825" s="1">
        <v>663.7405</v>
      </c>
      <c r="G1825" s="1">
        <v>27.046099999999999</v>
      </c>
    </row>
    <row r="1826" spans="1:7" x14ac:dyDescent="0.3">
      <c r="A1826">
        <v>1824</v>
      </c>
      <c r="B1826" s="1">
        <v>152.89400000000001</v>
      </c>
      <c r="C1826" s="1">
        <v>152.89400000000001</v>
      </c>
      <c r="D1826" s="1">
        <v>9463.4761999999992</v>
      </c>
      <c r="E1826" s="1">
        <v>42.8</v>
      </c>
      <c r="F1826" s="1">
        <v>719.41600000000005</v>
      </c>
      <c r="G1826" s="1">
        <v>21.4802</v>
      </c>
    </row>
    <row r="1827" spans="1:7" x14ac:dyDescent="0.3">
      <c r="A1827">
        <v>1825</v>
      </c>
      <c r="B1827" s="1">
        <v>152.97800000000001</v>
      </c>
      <c r="C1827" s="1">
        <v>152.97800000000001</v>
      </c>
      <c r="D1827" s="1">
        <v>9450.1221999999998</v>
      </c>
      <c r="E1827" s="1">
        <v>45.1</v>
      </c>
      <c r="F1827" s="1">
        <v>953.14959999999996</v>
      </c>
      <c r="G1827" s="1">
        <v>17.037299999999998</v>
      </c>
    </row>
    <row r="1828" spans="1:7" x14ac:dyDescent="0.3">
      <c r="A1828">
        <v>1826</v>
      </c>
      <c r="B1828" s="1">
        <v>153.06200000000001</v>
      </c>
      <c r="C1828" s="1">
        <v>153.06200000000001</v>
      </c>
      <c r="D1828" s="1">
        <v>9647.4315999999999</v>
      </c>
      <c r="E1828" s="1">
        <v>33.662999999999997</v>
      </c>
      <c r="F1828" s="1">
        <v>205.72749999999999</v>
      </c>
      <c r="G1828" s="1">
        <v>35.758699999999997</v>
      </c>
    </row>
    <row r="1829" spans="1:7" x14ac:dyDescent="0.3">
      <c r="A1829">
        <v>1827</v>
      </c>
      <c r="B1829" s="1">
        <v>153.14500000000001</v>
      </c>
      <c r="C1829" s="1">
        <v>153.14500000000001</v>
      </c>
      <c r="D1829" s="1">
        <v>9428.7841000000008</v>
      </c>
      <c r="E1829" s="1">
        <v>46.494</v>
      </c>
      <c r="F1829" s="1">
        <v>708.74519999999995</v>
      </c>
      <c r="G1829" s="1">
        <v>15.7149</v>
      </c>
    </row>
    <row r="1830" spans="1:7" x14ac:dyDescent="0.3">
      <c r="A1830">
        <v>1828</v>
      </c>
      <c r="B1830" s="1">
        <v>153.22900000000001</v>
      </c>
      <c r="C1830" s="1">
        <v>153.22900000000001</v>
      </c>
      <c r="D1830" s="1">
        <v>9469.3143999999993</v>
      </c>
      <c r="E1830" s="1">
        <v>45.401000000000003</v>
      </c>
      <c r="F1830" s="1">
        <v>737.64869999999996</v>
      </c>
      <c r="G1830" s="1">
        <v>10.489599999999999</v>
      </c>
    </row>
    <row r="1831" spans="1:7" x14ac:dyDescent="0.3">
      <c r="A1831">
        <v>1829</v>
      </c>
      <c r="B1831" s="1">
        <v>153.31299999999999</v>
      </c>
      <c r="C1831" s="1">
        <v>153.31299999999999</v>
      </c>
      <c r="D1831" s="1">
        <v>9540.7276000000002</v>
      </c>
      <c r="E1831" s="1">
        <v>38.612000000000002</v>
      </c>
      <c r="F1831" s="1">
        <v>749.4067</v>
      </c>
      <c r="G1831" s="1">
        <v>22.980399999999999</v>
      </c>
    </row>
    <row r="1832" spans="1:7" x14ac:dyDescent="0.3">
      <c r="A1832">
        <v>1830</v>
      </c>
      <c r="B1832" s="1">
        <v>153.39699999999999</v>
      </c>
      <c r="C1832" s="1">
        <v>153.39699999999999</v>
      </c>
      <c r="D1832" s="1">
        <v>9460.2664000000004</v>
      </c>
      <c r="E1832" s="1">
        <v>42.500999999999998</v>
      </c>
      <c r="F1832" s="1">
        <v>208.66</v>
      </c>
      <c r="G1832" s="1">
        <v>9.9603999999999999</v>
      </c>
    </row>
    <row r="1833" spans="1:7" x14ac:dyDescent="0.3">
      <c r="A1833">
        <v>1831</v>
      </c>
      <c r="B1833" s="1">
        <v>153.48099999999999</v>
      </c>
      <c r="C1833" s="1">
        <v>153.48099999999999</v>
      </c>
      <c r="D1833" s="1">
        <v>9479.1741000000002</v>
      </c>
      <c r="E1833" s="1">
        <v>43.046999999999997</v>
      </c>
      <c r="F1833" s="1">
        <v>643.20889999999997</v>
      </c>
      <c r="G1833" s="1">
        <v>10.062900000000001</v>
      </c>
    </row>
    <row r="1834" spans="1:7" x14ac:dyDescent="0.3">
      <c r="A1834">
        <v>1832</v>
      </c>
      <c r="B1834" s="1">
        <v>153.565</v>
      </c>
      <c r="C1834" s="1">
        <v>153.565</v>
      </c>
      <c r="D1834" s="1">
        <v>9389.3062000000009</v>
      </c>
      <c r="E1834" s="1">
        <v>44.523000000000003</v>
      </c>
      <c r="F1834" s="1">
        <v>720.11149999999998</v>
      </c>
      <c r="G1834" s="1">
        <v>7.4185999999999996</v>
      </c>
    </row>
    <row r="1835" spans="1:7" x14ac:dyDescent="0.3">
      <c r="A1835">
        <v>1833</v>
      </c>
      <c r="B1835" s="1">
        <v>153.648</v>
      </c>
      <c r="C1835" s="1">
        <v>153.648</v>
      </c>
      <c r="D1835" s="1">
        <v>9560.7311000000009</v>
      </c>
      <c r="E1835" s="1">
        <v>40.311</v>
      </c>
      <c r="F1835" s="1">
        <v>186.38990000000001</v>
      </c>
      <c r="G1835" s="1">
        <v>24.7775</v>
      </c>
    </row>
    <row r="1836" spans="1:7" x14ac:dyDescent="0.3">
      <c r="A1836">
        <v>1834</v>
      </c>
      <c r="B1836" s="1">
        <v>153.732</v>
      </c>
      <c r="C1836" s="1">
        <v>153.732</v>
      </c>
      <c r="D1836" s="1">
        <v>9514.2576000000008</v>
      </c>
      <c r="E1836" s="1">
        <v>41.645000000000003</v>
      </c>
      <c r="F1836" s="1">
        <v>219.57320000000001</v>
      </c>
      <c r="G1836" s="1">
        <v>10.4627</v>
      </c>
    </row>
    <row r="1837" spans="1:7" x14ac:dyDescent="0.3">
      <c r="A1837">
        <v>1835</v>
      </c>
      <c r="B1837" s="1">
        <v>153.816</v>
      </c>
      <c r="C1837" s="1">
        <v>153.816</v>
      </c>
      <c r="D1837" s="1">
        <v>9471.7091</v>
      </c>
      <c r="E1837" s="1">
        <v>44.627000000000002</v>
      </c>
      <c r="F1837" s="1">
        <v>224.02719999999999</v>
      </c>
      <c r="G1837" s="1">
        <v>12.7133</v>
      </c>
    </row>
    <row r="1838" spans="1:7" x14ac:dyDescent="0.3">
      <c r="A1838">
        <v>1836</v>
      </c>
      <c r="B1838" s="1">
        <v>153.9</v>
      </c>
      <c r="C1838" s="1">
        <v>153.9</v>
      </c>
      <c r="D1838" s="1">
        <v>9605.0494999999992</v>
      </c>
      <c r="E1838" s="1">
        <v>40.637</v>
      </c>
      <c r="F1838" s="1">
        <v>1037.7959000000001</v>
      </c>
      <c r="G1838" s="1">
        <v>18.309899999999999</v>
      </c>
    </row>
    <row r="1839" spans="1:7" x14ac:dyDescent="0.3">
      <c r="A1839">
        <v>1837</v>
      </c>
      <c r="B1839" s="1">
        <v>153.98400000000001</v>
      </c>
      <c r="C1839" s="1">
        <v>153.98400000000001</v>
      </c>
      <c r="D1839" s="1">
        <v>9461.2229000000007</v>
      </c>
      <c r="E1839" s="1">
        <v>44.216000000000001</v>
      </c>
      <c r="F1839" s="1">
        <v>202.80269999999999</v>
      </c>
      <c r="G1839" s="1">
        <v>6.6494999999999997</v>
      </c>
    </row>
    <row r="1840" spans="1:7" x14ac:dyDescent="0.3">
      <c r="A1840">
        <v>1838</v>
      </c>
      <c r="B1840" s="1">
        <v>154.06800000000001</v>
      </c>
      <c r="C1840" s="1">
        <v>154.06800000000001</v>
      </c>
      <c r="D1840" s="1">
        <v>9471.6064000000006</v>
      </c>
      <c r="E1840" s="1">
        <v>44.234000000000002</v>
      </c>
      <c r="F1840" s="1">
        <v>217.58860000000001</v>
      </c>
      <c r="G1840" s="1">
        <v>7.8905000000000003</v>
      </c>
    </row>
    <row r="1841" spans="1:7" x14ac:dyDescent="0.3">
      <c r="A1841">
        <v>1839</v>
      </c>
      <c r="B1841" s="1">
        <v>154.15199999999999</v>
      </c>
      <c r="C1841" s="1">
        <v>154.15199999999999</v>
      </c>
      <c r="D1841" s="1">
        <v>9425.5337999999992</v>
      </c>
      <c r="E1841" s="1">
        <v>44.347000000000001</v>
      </c>
      <c r="F1841" s="1">
        <v>192.75909999999999</v>
      </c>
      <c r="G1841" s="1">
        <v>10.995900000000001</v>
      </c>
    </row>
    <row r="1842" spans="1:7" x14ac:dyDescent="0.3">
      <c r="A1842">
        <v>1840</v>
      </c>
      <c r="B1842" s="1">
        <v>154.23500000000001</v>
      </c>
      <c r="C1842" s="1">
        <v>154.23500000000001</v>
      </c>
      <c r="D1842" s="1">
        <v>9481.7085000000006</v>
      </c>
      <c r="E1842" s="1">
        <v>44.478000000000002</v>
      </c>
      <c r="F1842" s="1">
        <v>183.1387</v>
      </c>
      <c r="G1842" s="1">
        <v>9.7393000000000001</v>
      </c>
    </row>
    <row r="1843" spans="1:7" x14ac:dyDescent="0.3">
      <c r="A1843">
        <v>1841</v>
      </c>
      <c r="B1843" s="1">
        <v>154.31899999999999</v>
      </c>
      <c r="C1843" s="1">
        <v>154.31899999999999</v>
      </c>
      <c r="D1843" s="1">
        <v>9428.5583999999999</v>
      </c>
      <c r="E1843" s="1">
        <v>43.866999999999997</v>
      </c>
      <c r="F1843" s="1">
        <v>184.96870000000001</v>
      </c>
      <c r="G1843" s="1">
        <v>8.6864000000000008</v>
      </c>
    </row>
    <row r="1844" spans="1:7" x14ac:dyDescent="0.3">
      <c r="A1844">
        <v>1842</v>
      </c>
      <c r="B1844" s="1">
        <v>154.40299999999999</v>
      </c>
      <c r="C1844" s="1">
        <v>154.40299999999999</v>
      </c>
      <c r="D1844" s="1">
        <v>9271.7356999999993</v>
      </c>
      <c r="E1844" s="1">
        <v>52.988999999999997</v>
      </c>
      <c r="F1844" s="1">
        <v>222.6934</v>
      </c>
      <c r="G1844" s="1">
        <v>1.7749999999999999</v>
      </c>
    </row>
    <row r="1845" spans="1:7" x14ac:dyDescent="0.3">
      <c r="A1845">
        <v>1843</v>
      </c>
      <c r="B1845" s="1">
        <v>154.48699999999999</v>
      </c>
      <c r="C1845" s="1">
        <v>154.48699999999999</v>
      </c>
      <c r="D1845" s="1">
        <v>9461.5609000000004</v>
      </c>
      <c r="E1845" s="1">
        <v>48.371000000000002</v>
      </c>
      <c r="F1845" s="1">
        <v>186.99010000000001</v>
      </c>
      <c r="G1845" s="1">
        <v>8.9627999999999997</v>
      </c>
    </row>
    <row r="1846" spans="1:7" x14ac:dyDescent="0.3">
      <c r="A1846">
        <v>1844</v>
      </c>
      <c r="B1846" s="1">
        <v>154.571</v>
      </c>
      <c r="C1846" s="1">
        <v>154.571</v>
      </c>
      <c r="D1846" s="1">
        <v>9315.2698</v>
      </c>
      <c r="E1846" s="1">
        <v>44.982999999999997</v>
      </c>
      <c r="F1846" s="1">
        <v>167.48949999999999</v>
      </c>
      <c r="G1846" s="1">
        <v>3.8134999999999999</v>
      </c>
    </row>
    <row r="1847" spans="1:7" x14ac:dyDescent="0.3">
      <c r="A1847">
        <v>1845</v>
      </c>
      <c r="B1847" s="1">
        <v>154.655</v>
      </c>
      <c r="C1847" s="1">
        <v>154.655</v>
      </c>
      <c r="D1847" s="1">
        <v>9331.8703000000005</v>
      </c>
      <c r="E1847" s="1">
        <v>52.69</v>
      </c>
      <c r="F1847" s="1">
        <v>215.43629999999999</v>
      </c>
      <c r="G1847" s="1">
        <v>4.7430000000000003</v>
      </c>
    </row>
    <row r="1848" spans="1:7" x14ac:dyDescent="0.3">
      <c r="A1848">
        <v>1846</v>
      </c>
      <c r="B1848" s="1">
        <v>154.738</v>
      </c>
      <c r="C1848" s="1">
        <v>154.738</v>
      </c>
      <c r="D1848" s="1">
        <v>9321.2878999999994</v>
      </c>
      <c r="E1848" s="1">
        <v>44.116999999999997</v>
      </c>
      <c r="F1848" s="1">
        <v>185.37950000000001</v>
      </c>
      <c r="G1848" s="1">
        <v>3.9222999999999999</v>
      </c>
    </row>
    <row r="1849" spans="1:7" x14ac:dyDescent="0.3">
      <c r="A1849">
        <v>1847</v>
      </c>
      <c r="B1849" s="1">
        <v>154.822</v>
      </c>
      <c r="C1849" s="1">
        <v>154.822</v>
      </c>
      <c r="D1849" s="1">
        <v>9479.0393999999997</v>
      </c>
      <c r="E1849" s="1">
        <v>45.58</v>
      </c>
      <c r="F1849" s="1">
        <v>167.5412</v>
      </c>
      <c r="G1849" s="1">
        <v>15.462300000000001</v>
      </c>
    </row>
    <row r="1850" spans="1:7" x14ac:dyDescent="0.3">
      <c r="A1850">
        <v>1848</v>
      </c>
      <c r="B1850" s="1">
        <v>154.90600000000001</v>
      </c>
      <c r="C1850" s="1">
        <v>154.90600000000001</v>
      </c>
      <c r="D1850" s="1">
        <v>9496.4460999999992</v>
      </c>
      <c r="E1850" s="1">
        <v>45.488</v>
      </c>
      <c r="F1850" s="1">
        <v>197.26259999999999</v>
      </c>
      <c r="G1850" s="1">
        <v>13.091900000000001</v>
      </c>
    </row>
    <row r="1851" spans="1:7" x14ac:dyDescent="0.3">
      <c r="A1851">
        <v>1849</v>
      </c>
      <c r="B1851" s="1">
        <v>154.99</v>
      </c>
      <c r="C1851" s="1">
        <v>154.99</v>
      </c>
      <c r="D1851" s="1">
        <v>9438.277</v>
      </c>
      <c r="E1851" s="1">
        <v>49.917999999999999</v>
      </c>
      <c r="F1851" s="1">
        <v>183.7259</v>
      </c>
      <c r="G1851" s="1">
        <v>9.0036000000000005</v>
      </c>
    </row>
    <row r="1852" spans="1:7" x14ac:dyDescent="0.3">
      <c r="A1852">
        <v>1850</v>
      </c>
      <c r="B1852" s="1">
        <v>155.07400000000001</v>
      </c>
      <c r="C1852" s="1">
        <v>155.07400000000001</v>
      </c>
      <c r="D1852" s="1">
        <v>9582.2311000000009</v>
      </c>
      <c r="E1852" s="1">
        <v>41.21</v>
      </c>
      <c r="F1852" s="1">
        <v>201.6292</v>
      </c>
      <c r="G1852" s="1">
        <v>16.878499999999999</v>
      </c>
    </row>
    <row r="1853" spans="1:7" x14ac:dyDescent="0.3">
      <c r="A1853">
        <v>1851</v>
      </c>
      <c r="B1853" s="1">
        <v>155.15799999999999</v>
      </c>
      <c r="C1853" s="1">
        <v>155.15799999999999</v>
      </c>
      <c r="D1853" s="1">
        <v>9243.1064000000006</v>
      </c>
      <c r="E1853" s="1">
        <v>50.018000000000001</v>
      </c>
      <c r="F1853" s="1">
        <v>184.8723</v>
      </c>
      <c r="G1853" s="1">
        <v>0.75680000000000003</v>
      </c>
    </row>
    <row r="1854" spans="1:7" x14ac:dyDescent="0.3">
      <c r="A1854">
        <v>1852</v>
      </c>
      <c r="B1854" s="1">
        <v>155.24199999999999</v>
      </c>
      <c r="C1854" s="1">
        <v>155.24199999999999</v>
      </c>
      <c r="D1854" s="1">
        <v>9252.1437999999998</v>
      </c>
      <c r="E1854" s="1">
        <v>50.502000000000002</v>
      </c>
      <c r="F1854" s="1">
        <v>209.96979999999999</v>
      </c>
      <c r="G1854" s="1">
        <v>2.4331999999999998</v>
      </c>
    </row>
    <row r="1855" spans="1:7" x14ac:dyDescent="0.3">
      <c r="A1855">
        <v>1853</v>
      </c>
      <c r="B1855" s="1">
        <v>155.32499999999999</v>
      </c>
      <c r="C1855" s="1">
        <v>155.32499999999999</v>
      </c>
      <c r="D1855" s="1">
        <v>9336.3511999999992</v>
      </c>
      <c r="E1855" s="1">
        <v>49.383000000000003</v>
      </c>
      <c r="F1855" s="1">
        <v>211.9348</v>
      </c>
      <c r="G1855" s="1">
        <v>2.6343999999999999</v>
      </c>
    </row>
    <row r="1856" spans="1:7" x14ac:dyDescent="0.3">
      <c r="A1856">
        <v>1854</v>
      </c>
      <c r="B1856" s="1">
        <v>155.40899999999999</v>
      </c>
      <c r="C1856" s="1">
        <v>155.40899999999999</v>
      </c>
      <c r="D1856" s="1">
        <v>9457.1422000000002</v>
      </c>
      <c r="E1856" s="1">
        <v>52.883000000000003</v>
      </c>
      <c r="F1856" s="1">
        <v>145.14789999999999</v>
      </c>
      <c r="G1856" s="1">
        <v>8.0611999999999995</v>
      </c>
    </row>
    <row r="1857" spans="1:7" x14ac:dyDescent="0.3">
      <c r="A1857">
        <v>1855</v>
      </c>
      <c r="B1857" s="1">
        <v>155.49299999999999</v>
      </c>
      <c r="C1857" s="1">
        <v>155.49299999999999</v>
      </c>
      <c r="D1857" s="1">
        <v>9287.7365000000009</v>
      </c>
      <c r="E1857" s="1">
        <v>52.691000000000003</v>
      </c>
      <c r="F1857" s="1">
        <v>186.28100000000001</v>
      </c>
      <c r="G1857" s="1">
        <v>0.67249999999999999</v>
      </c>
    </row>
    <row r="1858" spans="1:7" x14ac:dyDescent="0.3">
      <c r="A1858">
        <v>1856</v>
      </c>
      <c r="B1858" s="1">
        <v>155.577</v>
      </c>
      <c r="C1858" s="1">
        <v>155.577</v>
      </c>
      <c r="D1858" s="1">
        <v>9352.1092000000008</v>
      </c>
      <c r="E1858" s="1">
        <v>48.148000000000003</v>
      </c>
      <c r="F1858" s="1">
        <v>122.37690000000001</v>
      </c>
      <c r="G1858" s="1">
        <v>4.7442000000000002</v>
      </c>
    </row>
    <row r="1859" spans="1:7" x14ac:dyDescent="0.3">
      <c r="A1859">
        <v>1857</v>
      </c>
      <c r="B1859" s="1">
        <v>155.661</v>
      </c>
      <c r="C1859" s="1">
        <v>155.661</v>
      </c>
      <c r="D1859" s="1">
        <v>9299.6537000000008</v>
      </c>
      <c r="E1859" s="1">
        <v>51.113</v>
      </c>
      <c r="F1859" s="1">
        <v>183.6395</v>
      </c>
      <c r="G1859" s="1">
        <v>2.4826000000000001</v>
      </c>
    </row>
    <row r="1860" spans="1:7" x14ac:dyDescent="0.3">
      <c r="A1860">
        <v>1858</v>
      </c>
      <c r="B1860" s="1">
        <v>155.745</v>
      </c>
      <c r="C1860" s="1">
        <v>155.745</v>
      </c>
      <c r="D1860" s="1">
        <v>9454.6758000000009</v>
      </c>
      <c r="E1860" s="1">
        <v>53.716000000000001</v>
      </c>
      <c r="F1860" s="1">
        <v>195.13990000000001</v>
      </c>
      <c r="G1860" s="1">
        <v>8.2072000000000003</v>
      </c>
    </row>
    <row r="1861" spans="1:7" x14ac:dyDescent="0.3">
      <c r="A1861">
        <v>1859</v>
      </c>
      <c r="B1861" s="1">
        <v>155.828</v>
      </c>
      <c r="C1861" s="1">
        <v>155.828</v>
      </c>
      <c r="D1861" s="1">
        <v>9321.7520999999997</v>
      </c>
      <c r="E1861" s="1">
        <v>54.972000000000001</v>
      </c>
      <c r="F1861" s="1">
        <v>162.2139</v>
      </c>
      <c r="G1861" s="1">
        <v>1.1013999999999999</v>
      </c>
    </row>
    <row r="1862" spans="1:7" x14ac:dyDescent="0.3">
      <c r="A1862">
        <v>1860</v>
      </c>
      <c r="B1862" s="1">
        <v>155.91200000000001</v>
      </c>
      <c r="C1862" s="1">
        <v>155.91200000000001</v>
      </c>
      <c r="D1862" s="1">
        <v>9351.3209000000006</v>
      </c>
      <c r="E1862" s="1">
        <v>51.07</v>
      </c>
      <c r="F1862" s="1">
        <v>98.216099999999997</v>
      </c>
      <c r="G1862" s="1">
        <v>5.2469000000000001</v>
      </c>
    </row>
    <row r="1863" spans="1:7" x14ac:dyDescent="0.3">
      <c r="A1863">
        <v>1861</v>
      </c>
      <c r="B1863" s="1">
        <v>155.99600000000001</v>
      </c>
      <c r="C1863" s="1">
        <v>155.99600000000001</v>
      </c>
      <c r="D1863" s="1">
        <v>9395.6794000000009</v>
      </c>
      <c r="E1863" s="1">
        <v>50.957000000000001</v>
      </c>
      <c r="F1863" s="1">
        <v>181.38939999999999</v>
      </c>
      <c r="G1863" s="1">
        <v>6.2008000000000001</v>
      </c>
    </row>
    <row r="1864" spans="1:7" x14ac:dyDescent="0.3">
      <c r="A1864">
        <v>1862</v>
      </c>
      <c r="B1864" s="1">
        <v>156.08000000000001</v>
      </c>
      <c r="C1864" s="1">
        <v>156.08000000000001</v>
      </c>
      <c r="D1864" s="1">
        <v>9312.2487000000001</v>
      </c>
      <c r="E1864" s="1">
        <v>52.637999999999998</v>
      </c>
      <c r="F1864" s="1">
        <v>197.7587</v>
      </c>
      <c r="G1864" s="1">
        <v>2.6793999999999998</v>
      </c>
    </row>
    <row r="1865" spans="1:7" x14ac:dyDescent="0.3">
      <c r="A1865">
        <v>1863</v>
      </c>
      <c r="B1865" s="1">
        <v>156.16399999999999</v>
      </c>
      <c r="C1865" s="1">
        <v>156.16399999999999</v>
      </c>
      <c r="D1865" s="1">
        <v>9504.5895</v>
      </c>
      <c r="E1865" s="1">
        <v>47.883000000000003</v>
      </c>
      <c r="F1865" s="1">
        <v>895.06820000000005</v>
      </c>
      <c r="G1865" s="1">
        <v>13.712400000000001</v>
      </c>
    </row>
    <row r="1866" spans="1:7" x14ac:dyDescent="0.3">
      <c r="A1866">
        <v>1864</v>
      </c>
      <c r="B1866" s="1">
        <v>156.24799999999999</v>
      </c>
      <c r="C1866" s="1">
        <v>156.24799999999999</v>
      </c>
      <c r="D1866" s="1">
        <v>9306.9189999999999</v>
      </c>
      <c r="E1866" s="1">
        <v>54.265999999999998</v>
      </c>
      <c r="F1866" s="1">
        <v>162.08330000000001</v>
      </c>
      <c r="G1866" s="1">
        <v>1.7253000000000001</v>
      </c>
    </row>
    <row r="1867" spans="1:7" x14ac:dyDescent="0.3">
      <c r="A1867">
        <v>1865</v>
      </c>
      <c r="B1867" s="1">
        <v>156.33199999999999</v>
      </c>
      <c r="C1867" s="1">
        <v>156.33199999999999</v>
      </c>
      <c r="D1867" s="1">
        <v>9459.1484</v>
      </c>
      <c r="E1867" s="1">
        <v>53.732999999999997</v>
      </c>
      <c r="F1867" s="1">
        <v>184.2824</v>
      </c>
      <c r="G1867" s="1">
        <v>7.8208000000000002</v>
      </c>
    </row>
    <row r="1868" spans="1:7" x14ac:dyDescent="0.3">
      <c r="A1868">
        <v>1866</v>
      </c>
      <c r="B1868" s="1">
        <v>156.41499999999999</v>
      </c>
      <c r="C1868" s="1">
        <v>156.41499999999999</v>
      </c>
      <c r="D1868" s="1">
        <v>9525.8176000000003</v>
      </c>
      <c r="E1868" s="1">
        <v>47.375999999999998</v>
      </c>
      <c r="F1868" s="1">
        <v>193.36699999999999</v>
      </c>
      <c r="G1868" s="1">
        <v>10.933999999999999</v>
      </c>
    </row>
    <row r="1869" spans="1:7" x14ac:dyDescent="0.3">
      <c r="A1869">
        <v>1867</v>
      </c>
      <c r="B1869" s="1">
        <v>156.499</v>
      </c>
      <c r="C1869" s="1">
        <v>156.499</v>
      </c>
      <c r="D1869" s="1">
        <v>9165.9274000000005</v>
      </c>
      <c r="E1869" s="1">
        <v>52.28</v>
      </c>
      <c r="F1869" s="1">
        <v>180.52590000000001</v>
      </c>
      <c r="G1869" s="1">
        <v>0.32029999999999997</v>
      </c>
    </row>
    <row r="1870" spans="1:7" x14ac:dyDescent="0.3">
      <c r="A1870">
        <v>1868</v>
      </c>
      <c r="B1870" s="1">
        <v>156.583</v>
      </c>
      <c r="C1870" s="1">
        <v>156.583</v>
      </c>
      <c r="D1870" s="1">
        <v>9515.9789999999994</v>
      </c>
      <c r="E1870" s="1">
        <v>53.451999999999998</v>
      </c>
      <c r="F1870" s="1">
        <v>940.67240000000004</v>
      </c>
      <c r="G1870" s="1">
        <v>7.7256</v>
      </c>
    </row>
    <row r="1871" spans="1:7" x14ac:dyDescent="0.3">
      <c r="A1871">
        <v>1869</v>
      </c>
      <c r="B1871" s="1">
        <v>156.667</v>
      </c>
      <c r="C1871" s="1">
        <v>156.667</v>
      </c>
      <c r="D1871" s="1">
        <v>9249.3294000000005</v>
      </c>
      <c r="E1871" s="1">
        <v>56.777000000000001</v>
      </c>
      <c r="F1871" s="1">
        <v>196.13310000000001</v>
      </c>
      <c r="G1871" s="1">
        <v>1.6781999999999999</v>
      </c>
    </row>
    <row r="1872" spans="1:7" x14ac:dyDescent="0.3">
      <c r="A1872">
        <v>1870</v>
      </c>
      <c r="B1872" s="1">
        <v>156.751</v>
      </c>
      <c r="C1872" s="1">
        <v>156.751</v>
      </c>
      <c r="D1872" s="1">
        <v>9344.4150000000009</v>
      </c>
      <c r="E1872" s="1">
        <v>54.707000000000001</v>
      </c>
      <c r="F1872" s="1">
        <v>990.2604</v>
      </c>
      <c r="G1872" s="1">
        <v>2.2732999999999999</v>
      </c>
    </row>
    <row r="1873" spans="1:7" x14ac:dyDescent="0.3">
      <c r="A1873">
        <v>1871</v>
      </c>
      <c r="B1873" s="1">
        <v>156.83500000000001</v>
      </c>
      <c r="C1873" s="1">
        <v>156.83500000000001</v>
      </c>
      <c r="D1873" s="1">
        <v>9437.7564000000002</v>
      </c>
      <c r="E1873" s="1">
        <v>54.984000000000002</v>
      </c>
      <c r="F1873" s="1">
        <v>115.53489999999999</v>
      </c>
      <c r="G1873" s="1">
        <v>4.0998999999999999</v>
      </c>
    </row>
    <row r="1874" spans="1:7" x14ac:dyDescent="0.3">
      <c r="A1874">
        <v>1872</v>
      </c>
      <c r="B1874" s="1">
        <v>156.91800000000001</v>
      </c>
      <c r="C1874" s="1">
        <v>156.91800000000001</v>
      </c>
      <c r="D1874" s="1">
        <v>9410.2998000000007</v>
      </c>
      <c r="E1874" s="1">
        <v>57.709000000000003</v>
      </c>
      <c r="F1874" s="1">
        <v>198.84469999999999</v>
      </c>
      <c r="G1874" s="1">
        <v>3.6842000000000001</v>
      </c>
    </row>
    <row r="1875" spans="1:7" x14ac:dyDescent="0.3">
      <c r="A1875">
        <v>1873</v>
      </c>
      <c r="B1875" s="1">
        <v>157.00200000000001</v>
      </c>
      <c r="C1875" s="1">
        <v>157.00200000000001</v>
      </c>
      <c r="D1875" s="1">
        <v>9524.8256000000001</v>
      </c>
      <c r="E1875" s="1">
        <v>55.311</v>
      </c>
      <c r="F1875" s="1">
        <v>220.50139999999999</v>
      </c>
      <c r="G1875" s="1">
        <v>5.7474999999999996</v>
      </c>
    </row>
    <row r="1876" spans="1:7" x14ac:dyDescent="0.3">
      <c r="A1876">
        <v>1874</v>
      </c>
      <c r="B1876" s="1">
        <v>157.08600000000001</v>
      </c>
      <c r="C1876" s="1">
        <v>157.08600000000001</v>
      </c>
      <c r="D1876" s="1">
        <v>9423.0259999999998</v>
      </c>
      <c r="E1876" s="1">
        <v>56.219000000000001</v>
      </c>
      <c r="F1876" s="1">
        <v>190.22309999999999</v>
      </c>
      <c r="G1876" s="1">
        <v>3.8736999999999999</v>
      </c>
    </row>
    <row r="1877" spans="1:7" x14ac:dyDescent="0.3">
      <c r="A1877">
        <v>1875</v>
      </c>
      <c r="B1877" s="1">
        <v>157.16999999999999</v>
      </c>
      <c r="C1877" s="1">
        <v>157.16999999999999</v>
      </c>
      <c r="D1877" s="1">
        <v>9257.7139000000006</v>
      </c>
      <c r="E1877" s="1">
        <v>58.415999999999997</v>
      </c>
      <c r="F1877" s="1">
        <v>180.989</v>
      </c>
      <c r="G1877" s="1">
        <v>1.3488</v>
      </c>
    </row>
    <row r="1878" spans="1:7" x14ac:dyDescent="0.3">
      <c r="A1878">
        <v>1876</v>
      </c>
      <c r="B1878" s="1">
        <v>157.25399999999999</v>
      </c>
      <c r="C1878" s="1">
        <v>157.25399999999999</v>
      </c>
      <c r="D1878" s="1">
        <v>9273.1836999999996</v>
      </c>
      <c r="E1878" s="1">
        <v>56.512999999999998</v>
      </c>
      <c r="F1878" s="1">
        <v>165.84620000000001</v>
      </c>
      <c r="G1878" s="1">
        <v>0.72189999999999999</v>
      </c>
    </row>
    <row r="1879" spans="1:7" x14ac:dyDescent="0.3">
      <c r="A1879">
        <v>1877</v>
      </c>
      <c r="B1879" s="1">
        <v>157.33799999999999</v>
      </c>
      <c r="C1879" s="1">
        <v>157.33799999999999</v>
      </c>
      <c r="D1879" s="1">
        <v>9439.8724999999995</v>
      </c>
      <c r="E1879" s="1">
        <v>48.707000000000001</v>
      </c>
      <c r="F1879" s="1">
        <v>171.72399999999999</v>
      </c>
      <c r="G1879" s="1">
        <v>10.5289</v>
      </c>
    </row>
    <row r="1880" spans="1:7" x14ac:dyDescent="0.3">
      <c r="A1880">
        <v>1878</v>
      </c>
      <c r="B1880" s="1">
        <v>157.422</v>
      </c>
      <c r="C1880" s="1">
        <v>157.422</v>
      </c>
      <c r="D1880" s="1">
        <v>9286.2638999999999</v>
      </c>
      <c r="E1880" s="1">
        <v>58.75</v>
      </c>
      <c r="F1880" s="1">
        <v>158.44630000000001</v>
      </c>
      <c r="G1880" s="1">
        <v>0.68420000000000003</v>
      </c>
    </row>
    <row r="1881" spans="1:7" x14ac:dyDescent="0.3">
      <c r="A1881">
        <v>1879</v>
      </c>
      <c r="B1881" s="1">
        <v>157.505</v>
      </c>
      <c r="C1881" s="1">
        <v>157.505</v>
      </c>
      <c r="D1881" s="1">
        <v>9434.5697999999993</v>
      </c>
      <c r="E1881" s="1">
        <v>57.005000000000003</v>
      </c>
      <c r="F1881" s="1">
        <v>210.09950000000001</v>
      </c>
      <c r="G1881" s="1">
        <v>5.2218</v>
      </c>
    </row>
    <row r="1882" spans="1:7" x14ac:dyDescent="0.3">
      <c r="A1882">
        <v>1880</v>
      </c>
      <c r="B1882" s="1">
        <v>157.589</v>
      </c>
      <c r="C1882" s="1">
        <v>157.589</v>
      </c>
      <c r="D1882" s="1">
        <v>9286.6710999999996</v>
      </c>
      <c r="E1882" s="1">
        <v>58.424999999999997</v>
      </c>
      <c r="F1882" s="1">
        <v>175.40520000000001</v>
      </c>
      <c r="G1882" s="1">
        <v>0.36</v>
      </c>
    </row>
    <row r="1883" spans="1:7" x14ac:dyDescent="0.3">
      <c r="A1883">
        <v>1881</v>
      </c>
      <c r="B1883" s="1">
        <v>157.673</v>
      </c>
      <c r="C1883" s="1">
        <v>157.673</v>
      </c>
      <c r="D1883" s="1">
        <v>9229.5635000000002</v>
      </c>
      <c r="E1883" s="1">
        <v>59.100999999999999</v>
      </c>
      <c r="F1883" s="1">
        <v>943.32090000000005</v>
      </c>
      <c r="G1883" s="1">
        <v>0.57089999999999996</v>
      </c>
    </row>
    <row r="1884" spans="1:7" x14ac:dyDescent="0.3">
      <c r="A1884">
        <v>1882</v>
      </c>
      <c r="B1884" s="1">
        <v>157.75700000000001</v>
      </c>
      <c r="C1884" s="1">
        <v>157.75700000000001</v>
      </c>
      <c r="D1884" s="1">
        <v>9457.0393999999997</v>
      </c>
      <c r="E1884" s="1">
        <v>56.872</v>
      </c>
      <c r="F1884" s="1">
        <v>167.74979999999999</v>
      </c>
      <c r="G1884" s="1">
        <v>7.9710000000000001</v>
      </c>
    </row>
    <row r="1885" spans="1:7" x14ac:dyDescent="0.3">
      <c r="A1885">
        <v>1883</v>
      </c>
      <c r="B1885" s="1">
        <v>157.84100000000001</v>
      </c>
      <c r="C1885" s="1">
        <v>157.84100000000001</v>
      </c>
      <c r="D1885" s="1">
        <v>9443.8870999999999</v>
      </c>
      <c r="E1885" s="1">
        <v>54.902000000000001</v>
      </c>
      <c r="F1885" s="1">
        <v>161.7165</v>
      </c>
      <c r="G1885" s="1">
        <v>3.7524999999999999</v>
      </c>
    </row>
    <row r="1886" spans="1:7" x14ac:dyDescent="0.3">
      <c r="A1886">
        <v>1884</v>
      </c>
      <c r="B1886" s="1">
        <v>157.92500000000001</v>
      </c>
      <c r="C1886" s="1">
        <v>157.92500000000001</v>
      </c>
      <c r="D1886" s="1">
        <v>9396.6859999999997</v>
      </c>
      <c r="E1886" s="1">
        <v>59.165999999999997</v>
      </c>
      <c r="F1886" s="1">
        <v>93.863100000000003</v>
      </c>
      <c r="G1886" s="1">
        <v>4.0812999999999997</v>
      </c>
    </row>
    <row r="1887" spans="1:7" x14ac:dyDescent="0.3">
      <c r="A1887">
        <v>1885</v>
      </c>
      <c r="B1887" s="1">
        <v>158.00800000000001</v>
      </c>
      <c r="C1887" s="1">
        <v>158.00800000000001</v>
      </c>
      <c r="D1887" s="1">
        <v>9465.4313000000002</v>
      </c>
      <c r="E1887" s="1">
        <v>54.335999999999999</v>
      </c>
      <c r="F1887" s="1">
        <v>137.774</v>
      </c>
      <c r="G1887" s="1">
        <v>6.3994999999999997</v>
      </c>
    </row>
    <row r="1888" spans="1:7" x14ac:dyDescent="0.3">
      <c r="A1888">
        <v>1886</v>
      </c>
      <c r="B1888" s="1">
        <v>158.09200000000001</v>
      </c>
      <c r="C1888" s="1">
        <v>158.09200000000001</v>
      </c>
      <c r="D1888" s="1">
        <v>9183.2721000000001</v>
      </c>
      <c r="E1888" s="1">
        <v>64.641000000000005</v>
      </c>
      <c r="F1888" s="1">
        <v>192.9418</v>
      </c>
      <c r="G1888" s="1">
        <v>0.32300000000000001</v>
      </c>
    </row>
    <row r="1889" spans="1:7" x14ac:dyDescent="0.3">
      <c r="A1889">
        <v>1887</v>
      </c>
      <c r="B1889" s="1">
        <v>158.17599999999999</v>
      </c>
      <c r="C1889" s="1">
        <v>158.17599999999999</v>
      </c>
      <c r="D1889" s="1">
        <v>9391.6258999999991</v>
      </c>
      <c r="E1889" s="1">
        <v>56.284999999999997</v>
      </c>
      <c r="F1889" s="1">
        <v>189.4323</v>
      </c>
      <c r="G1889" s="1">
        <v>4.0312000000000001</v>
      </c>
    </row>
    <row r="1890" spans="1:7" x14ac:dyDescent="0.3">
      <c r="A1890">
        <v>1888</v>
      </c>
      <c r="B1890" s="1">
        <v>158.26</v>
      </c>
      <c r="C1890" s="1">
        <v>158.26</v>
      </c>
      <c r="D1890" s="1">
        <v>9408.8768999999993</v>
      </c>
      <c r="E1890" s="1">
        <v>59.927999999999997</v>
      </c>
      <c r="F1890" s="1">
        <v>179.71039999999999</v>
      </c>
      <c r="G1890" s="1">
        <v>4.4484000000000004</v>
      </c>
    </row>
    <row r="1891" spans="1:7" x14ac:dyDescent="0.3">
      <c r="A1891">
        <v>1889</v>
      </c>
      <c r="B1891" s="1">
        <v>158.34399999999999</v>
      </c>
      <c r="C1891" s="1">
        <v>158.34399999999999</v>
      </c>
      <c r="D1891" s="1">
        <v>9330.5427</v>
      </c>
      <c r="E1891" s="1">
        <v>57.319000000000003</v>
      </c>
      <c r="F1891" s="1">
        <v>192.59460000000001</v>
      </c>
      <c r="G1891" s="1">
        <v>1.6609</v>
      </c>
    </row>
    <row r="1892" spans="1:7" x14ac:dyDescent="0.3">
      <c r="A1892">
        <v>1890</v>
      </c>
      <c r="B1892" s="1">
        <v>158.428</v>
      </c>
      <c r="C1892" s="1">
        <v>158.428</v>
      </c>
      <c r="D1892" s="1">
        <v>9439.9285999999993</v>
      </c>
      <c r="E1892" s="1">
        <v>60.723999999999997</v>
      </c>
      <c r="F1892" s="1">
        <v>169.24340000000001</v>
      </c>
      <c r="G1892" s="1">
        <v>3.7328000000000001</v>
      </c>
    </row>
    <row r="1893" spans="1:7" x14ac:dyDescent="0.3">
      <c r="A1893">
        <v>1891</v>
      </c>
      <c r="B1893" s="1">
        <v>158.512</v>
      </c>
      <c r="C1893" s="1">
        <v>158.512</v>
      </c>
      <c r="D1893" s="1">
        <v>9359.5802999999996</v>
      </c>
      <c r="E1893" s="1">
        <v>63.107999999999997</v>
      </c>
      <c r="F1893" s="1">
        <v>181.83930000000001</v>
      </c>
      <c r="G1893" s="1">
        <v>1.0985</v>
      </c>
    </row>
    <row r="1894" spans="1:7" x14ac:dyDescent="0.3">
      <c r="A1894">
        <v>1892</v>
      </c>
      <c r="B1894" s="1">
        <v>158.595</v>
      </c>
      <c r="C1894" s="1">
        <v>158.595</v>
      </c>
      <c r="D1894" s="1">
        <v>9247.2358000000004</v>
      </c>
      <c r="E1894" s="1">
        <v>60.366</v>
      </c>
      <c r="F1894" s="1">
        <v>80.981700000000004</v>
      </c>
      <c r="G1894" s="1">
        <v>0.52159999999999995</v>
      </c>
    </row>
    <row r="1895" spans="1:7" x14ac:dyDescent="0.3">
      <c r="A1895">
        <v>1893</v>
      </c>
      <c r="B1895" s="1">
        <v>158.679</v>
      </c>
      <c r="C1895" s="1">
        <v>158.679</v>
      </c>
      <c r="D1895" s="1">
        <v>9385.8516999999993</v>
      </c>
      <c r="E1895" s="1">
        <v>63.753</v>
      </c>
      <c r="F1895" s="1">
        <v>190.96639999999999</v>
      </c>
      <c r="G1895" s="1">
        <v>1.7855000000000001</v>
      </c>
    </row>
    <row r="1896" spans="1:7" x14ac:dyDescent="0.3">
      <c r="A1896">
        <v>1894</v>
      </c>
      <c r="B1896" s="1">
        <v>158.76300000000001</v>
      </c>
      <c r="C1896" s="1">
        <v>158.76300000000001</v>
      </c>
      <c r="D1896" s="1">
        <v>9270.6530999999995</v>
      </c>
      <c r="E1896" s="1">
        <v>64.722999999999999</v>
      </c>
      <c r="F1896" s="1">
        <v>200.09739999999999</v>
      </c>
      <c r="G1896" s="1">
        <v>0.40949999999999998</v>
      </c>
    </row>
    <row r="1897" spans="1:7" x14ac:dyDescent="0.3">
      <c r="A1897">
        <v>1895</v>
      </c>
      <c r="B1897" s="1">
        <v>158.84700000000001</v>
      </c>
      <c r="C1897" s="1">
        <v>158.84700000000001</v>
      </c>
      <c r="D1897" s="1">
        <v>9387.1383999999998</v>
      </c>
      <c r="E1897" s="1">
        <v>63.53</v>
      </c>
      <c r="F1897" s="1">
        <v>164.7458</v>
      </c>
      <c r="G1897" s="1">
        <v>0.6149</v>
      </c>
    </row>
    <row r="1898" spans="1:7" x14ac:dyDescent="0.3">
      <c r="A1898">
        <v>1896</v>
      </c>
      <c r="B1898" s="1">
        <v>158.93100000000001</v>
      </c>
      <c r="C1898" s="1">
        <v>158.93100000000001</v>
      </c>
      <c r="D1898" s="1">
        <v>9334.2667000000001</v>
      </c>
      <c r="E1898" s="1">
        <v>62.905999999999999</v>
      </c>
      <c r="F1898" s="1">
        <v>197.2406</v>
      </c>
      <c r="G1898" s="1">
        <v>0.60899999999999999</v>
      </c>
    </row>
    <row r="1899" spans="1:7" x14ac:dyDescent="0.3">
      <c r="A1899">
        <v>1897</v>
      </c>
      <c r="B1899" s="1">
        <v>159.01499999999999</v>
      </c>
      <c r="C1899" s="1">
        <v>159.01499999999999</v>
      </c>
      <c r="D1899" s="1">
        <v>9522.8608000000004</v>
      </c>
      <c r="E1899" s="1">
        <v>56.564999999999998</v>
      </c>
      <c r="F1899" s="1">
        <v>135.0916</v>
      </c>
      <c r="G1899" s="1">
        <v>3.5367999999999999</v>
      </c>
    </row>
    <row r="1900" spans="1:7" x14ac:dyDescent="0.3">
      <c r="A1900">
        <v>1898</v>
      </c>
      <c r="B1900" s="1">
        <v>159.09800000000001</v>
      </c>
      <c r="C1900" s="1">
        <v>159.09800000000001</v>
      </c>
      <c r="D1900" s="1">
        <v>9323.4202000000005</v>
      </c>
      <c r="E1900" s="1">
        <v>56.491</v>
      </c>
      <c r="F1900" s="1">
        <v>823.86170000000004</v>
      </c>
      <c r="G1900" s="1">
        <v>0.96940000000000004</v>
      </c>
    </row>
    <row r="1901" spans="1:7" x14ac:dyDescent="0.3">
      <c r="A1901">
        <v>1899</v>
      </c>
      <c r="B1901" s="1">
        <v>159.18199999999999</v>
      </c>
      <c r="C1901" s="1">
        <v>159.18199999999999</v>
      </c>
      <c r="D1901" s="1">
        <v>9233.5606000000007</v>
      </c>
      <c r="E1901" s="1">
        <v>62.232999999999997</v>
      </c>
      <c r="F1901" s="1">
        <v>148.5078</v>
      </c>
      <c r="G1901" s="1">
        <v>0.51570000000000005</v>
      </c>
    </row>
    <row r="1902" spans="1:7" x14ac:dyDescent="0.3">
      <c r="A1902">
        <v>1900</v>
      </c>
      <c r="B1902" s="1">
        <v>159.26599999999999</v>
      </c>
      <c r="C1902" s="1">
        <v>159.26599999999999</v>
      </c>
      <c r="D1902" s="1">
        <v>9424.1646000000001</v>
      </c>
      <c r="E1902" s="1">
        <v>68.513999999999996</v>
      </c>
      <c r="F1902" s="1">
        <v>173.3569</v>
      </c>
      <c r="G1902" s="1">
        <v>1.8283</v>
      </c>
    </row>
    <row r="1903" spans="1:7" x14ac:dyDescent="0.3">
      <c r="A1903">
        <v>1901</v>
      </c>
      <c r="B1903" s="1">
        <v>159.35</v>
      </c>
      <c r="C1903" s="1">
        <v>159.35</v>
      </c>
      <c r="D1903" s="1">
        <v>9438.6767</v>
      </c>
      <c r="E1903" s="1">
        <v>62.576000000000001</v>
      </c>
      <c r="F1903" s="1">
        <v>177.14930000000001</v>
      </c>
      <c r="G1903" s="1">
        <v>3.6829999999999998</v>
      </c>
    </row>
    <row r="1904" spans="1:7" x14ac:dyDescent="0.3">
      <c r="A1904">
        <v>1902</v>
      </c>
      <c r="B1904" s="1">
        <v>159.434</v>
      </c>
      <c r="C1904" s="1">
        <v>159.434</v>
      </c>
      <c r="D1904" s="1">
        <v>9419.3279000000002</v>
      </c>
      <c r="E1904" s="1">
        <v>64.248000000000005</v>
      </c>
      <c r="F1904" s="1">
        <v>930.27409999999998</v>
      </c>
      <c r="G1904" s="1">
        <v>3.2942999999999998</v>
      </c>
    </row>
    <row r="1905" spans="1:7" x14ac:dyDescent="0.3">
      <c r="A1905">
        <v>1903</v>
      </c>
      <c r="B1905" s="1">
        <v>159.518</v>
      </c>
      <c r="C1905" s="1">
        <v>159.518</v>
      </c>
      <c r="D1905" s="1">
        <v>9404.0308999999997</v>
      </c>
      <c r="E1905" s="1">
        <v>61.802</v>
      </c>
      <c r="F1905" s="1">
        <v>888.10799999999995</v>
      </c>
      <c r="G1905" s="1">
        <v>2.1930000000000001</v>
      </c>
    </row>
    <row r="1906" spans="1:7" x14ac:dyDescent="0.3">
      <c r="A1906">
        <v>1904</v>
      </c>
      <c r="B1906" s="1">
        <v>159.602</v>
      </c>
      <c r="C1906" s="1">
        <v>159.602</v>
      </c>
      <c r="D1906" s="1">
        <v>9449.3186999999998</v>
      </c>
      <c r="E1906" s="1">
        <v>68.748999999999995</v>
      </c>
      <c r="F1906" s="1">
        <v>194.0642</v>
      </c>
      <c r="G1906" s="1">
        <v>3.3997000000000002</v>
      </c>
    </row>
    <row r="1907" spans="1:7" x14ac:dyDescent="0.3">
      <c r="A1907">
        <v>1905</v>
      </c>
      <c r="B1907" s="1">
        <v>159.685</v>
      </c>
      <c r="C1907" s="1">
        <v>159.685</v>
      </c>
      <c r="D1907" s="1">
        <v>9379.7945999999993</v>
      </c>
      <c r="E1907" s="1">
        <v>62.206000000000003</v>
      </c>
      <c r="F1907" s="1">
        <v>972.798</v>
      </c>
      <c r="G1907" s="1">
        <v>1.5427999999999999</v>
      </c>
    </row>
    <row r="1908" spans="1:7" x14ac:dyDescent="0.3">
      <c r="A1908">
        <v>1906</v>
      </c>
      <c r="B1908" s="1">
        <v>159.76900000000001</v>
      </c>
      <c r="C1908" s="1">
        <v>159.76900000000001</v>
      </c>
      <c r="D1908" s="1">
        <v>9483.7677999999996</v>
      </c>
      <c r="E1908" s="1">
        <v>59.468000000000004</v>
      </c>
      <c r="F1908" s="1">
        <v>178.76920000000001</v>
      </c>
      <c r="G1908" s="1">
        <v>5.9894999999999996</v>
      </c>
    </row>
    <row r="1909" spans="1:7" x14ac:dyDescent="0.3">
      <c r="A1909">
        <v>1907</v>
      </c>
      <c r="B1909" s="1">
        <v>159.85300000000001</v>
      </c>
      <c r="C1909" s="1">
        <v>159.85300000000001</v>
      </c>
      <c r="D1909" s="1">
        <v>9449.8369999999995</v>
      </c>
      <c r="E1909" s="1">
        <v>68.143000000000001</v>
      </c>
      <c r="F1909" s="1">
        <v>169.3219</v>
      </c>
      <c r="G1909" s="1">
        <v>1.8246</v>
      </c>
    </row>
    <row r="1910" spans="1:7" x14ac:dyDescent="0.3">
      <c r="A1910">
        <v>1908</v>
      </c>
      <c r="B1910" s="1">
        <v>159.93700000000001</v>
      </c>
      <c r="C1910" s="1">
        <v>159.93700000000001</v>
      </c>
      <c r="D1910" s="1">
        <v>9483.2289999999994</v>
      </c>
      <c r="E1910" s="1">
        <v>58.957999999999998</v>
      </c>
      <c r="F1910" s="1">
        <v>175.94569999999999</v>
      </c>
      <c r="G1910" s="1">
        <v>2.2172999999999998</v>
      </c>
    </row>
    <row r="1911" spans="1:7" x14ac:dyDescent="0.3">
      <c r="A1911">
        <v>1909</v>
      </c>
      <c r="B1911" s="1">
        <v>160.02099999999999</v>
      </c>
      <c r="C1911" s="1">
        <v>160.02099999999999</v>
      </c>
      <c r="D1911" s="1">
        <v>9320.1582999999991</v>
      </c>
      <c r="E1911" s="1">
        <v>65.215999999999994</v>
      </c>
      <c r="F1911" s="1">
        <v>217.26609999999999</v>
      </c>
      <c r="G1911" s="1">
        <v>1.2259</v>
      </c>
    </row>
    <row r="1912" spans="1:7" x14ac:dyDescent="0.3">
      <c r="A1912">
        <v>1910</v>
      </c>
      <c r="B1912" s="1">
        <v>160.10499999999999</v>
      </c>
      <c r="C1912" s="1">
        <v>160.10499999999999</v>
      </c>
      <c r="D1912" s="1">
        <v>9431.2080999999998</v>
      </c>
      <c r="E1912" s="1">
        <v>65.542000000000002</v>
      </c>
      <c r="F1912" s="1">
        <v>168.91800000000001</v>
      </c>
      <c r="G1912" s="1">
        <v>2.1156999999999999</v>
      </c>
    </row>
    <row r="1913" spans="1:7" x14ac:dyDescent="0.3">
      <c r="A1913">
        <v>1911</v>
      </c>
      <c r="B1913" s="1">
        <v>160.18799999999999</v>
      </c>
      <c r="C1913" s="1">
        <v>160.18799999999999</v>
      </c>
      <c r="D1913" s="1">
        <v>9215.1798999999992</v>
      </c>
      <c r="E1913" s="1">
        <v>70.997</v>
      </c>
      <c r="F1913" s="1">
        <v>114.98520000000001</v>
      </c>
      <c r="G1913" s="1">
        <v>0.25750000000000001</v>
      </c>
    </row>
    <row r="1914" spans="1:7" x14ac:dyDescent="0.3">
      <c r="A1914">
        <v>1912</v>
      </c>
      <c r="B1914" s="1">
        <v>160.27199999999999</v>
      </c>
      <c r="C1914" s="1">
        <v>160.27199999999999</v>
      </c>
      <c r="D1914" s="1">
        <v>9281.4824000000008</v>
      </c>
      <c r="E1914" s="1">
        <v>68.096000000000004</v>
      </c>
      <c r="F1914" s="1">
        <v>123.8436</v>
      </c>
      <c r="G1914" s="1">
        <v>0.51119999999999999</v>
      </c>
    </row>
    <row r="1915" spans="1:7" x14ac:dyDescent="0.3">
      <c r="A1915">
        <v>1913</v>
      </c>
      <c r="B1915" s="1">
        <v>160.35599999999999</v>
      </c>
      <c r="C1915" s="1">
        <v>160.35599999999999</v>
      </c>
      <c r="D1915" s="1">
        <v>9140.7276999999995</v>
      </c>
      <c r="E1915" s="1">
        <v>70.308999999999997</v>
      </c>
      <c r="F1915" s="1">
        <v>127.568</v>
      </c>
      <c r="G1915" s="1">
        <v>0.17849999999999999</v>
      </c>
    </row>
    <row r="1916" spans="1:7" x14ac:dyDescent="0.3">
      <c r="A1916">
        <v>1914</v>
      </c>
      <c r="B1916" s="1">
        <v>160.44</v>
      </c>
      <c r="C1916" s="1">
        <v>160.44</v>
      </c>
      <c r="D1916" s="1">
        <v>9350.8979999999992</v>
      </c>
      <c r="E1916" s="1">
        <v>72.736999999999995</v>
      </c>
      <c r="F1916" s="1">
        <v>1010.2632</v>
      </c>
      <c r="G1916" s="1">
        <v>1.8839999999999999</v>
      </c>
    </row>
    <row r="1917" spans="1:7" x14ac:dyDescent="0.3">
      <c r="A1917">
        <v>1915</v>
      </c>
      <c r="B1917" s="1">
        <v>160.524</v>
      </c>
      <c r="C1917" s="1">
        <v>160.524</v>
      </c>
      <c r="D1917" s="1">
        <v>9384.2397000000001</v>
      </c>
      <c r="E1917" s="1">
        <v>69.623999999999995</v>
      </c>
      <c r="F1917" s="1">
        <v>131.27539999999999</v>
      </c>
      <c r="G1917" s="1">
        <v>0.93140000000000001</v>
      </c>
    </row>
    <row r="1918" spans="1:7" x14ac:dyDescent="0.3">
      <c r="A1918">
        <v>1916</v>
      </c>
      <c r="B1918" s="1">
        <v>160.608</v>
      </c>
      <c r="C1918" s="1">
        <v>160.608</v>
      </c>
      <c r="D1918" s="1">
        <v>9427.7654000000002</v>
      </c>
      <c r="E1918" s="1">
        <v>66.582999999999998</v>
      </c>
      <c r="F1918" s="1">
        <v>204.3493</v>
      </c>
      <c r="G1918" s="1">
        <v>1.4562999999999999</v>
      </c>
    </row>
    <row r="1919" spans="1:7" x14ac:dyDescent="0.3">
      <c r="A1919">
        <v>1917</v>
      </c>
      <c r="B1919" s="1">
        <v>160.69200000000001</v>
      </c>
      <c r="C1919" s="1">
        <v>160.69200000000001</v>
      </c>
      <c r="D1919" s="1">
        <v>9296.2351999999992</v>
      </c>
      <c r="E1919" s="1">
        <v>64.326999999999998</v>
      </c>
      <c r="F1919" s="1">
        <v>126.67400000000001</v>
      </c>
      <c r="G1919" s="1">
        <v>0.36159999999999998</v>
      </c>
    </row>
    <row r="1920" spans="1:7" x14ac:dyDescent="0.3">
      <c r="A1920">
        <v>1918</v>
      </c>
      <c r="B1920" s="1">
        <v>160.77500000000001</v>
      </c>
      <c r="C1920" s="1">
        <v>160.77500000000001</v>
      </c>
      <c r="D1920" s="1">
        <v>9437.7235999999994</v>
      </c>
      <c r="E1920" s="1">
        <v>61.735999999999997</v>
      </c>
      <c r="F1920" s="1">
        <v>148.3075</v>
      </c>
      <c r="G1920" s="1">
        <v>4.2744</v>
      </c>
    </row>
    <row r="1921" spans="1:7" x14ac:dyDescent="0.3">
      <c r="A1921">
        <v>1919</v>
      </c>
      <c r="B1921" s="1">
        <v>160.85900000000001</v>
      </c>
      <c r="C1921" s="1">
        <v>160.85900000000001</v>
      </c>
      <c r="D1921" s="1">
        <v>9438.9033999999992</v>
      </c>
      <c r="E1921" s="1">
        <v>74.159000000000006</v>
      </c>
      <c r="F1921" s="1">
        <v>189.34790000000001</v>
      </c>
      <c r="G1921" s="1">
        <v>2.7530000000000001</v>
      </c>
    </row>
    <row r="1922" spans="1:7" x14ac:dyDescent="0.3">
      <c r="A1922">
        <v>1920</v>
      </c>
      <c r="B1922" s="1">
        <v>160.94300000000001</v>
      </c>
      <c r="C1922" s="1">
        <v>160.94300000000001</v>
      </c>
      <c r="D1922" s="1">
        <v>9332.6753000000008</v>
      </c>
      <c r="E1922" s="1">
        <v>76.960999999999999</v>
      </c>
      <c r="F1922" s="1">
        <v>125.124</v>
      </c>
      <c r="G1922" s="1">
        <v>0.56620000000000004</v>
      </c>
    </row>
    <row r="1923" spans="1:7" x14ac:dyDescent="0.3">
      <c r="A1923">
        <v>1921</v>
      </c>
      <c r="B1923" s="1">
        <v>161.02699999999999</v>
      </c>
      <c r="C1923" s="1">
        <v>161.02699999999999</v>
      </c>
      <c r="D1923" s="1">
        <v>9369.8865000000005</v>
      </c>
      <c r="E1923" s="1">
        <v>71.834000000000003</v>
      </c>
      <c r="F1923" s="1">
        <v>1028.2636</v>
      </c>
      <c r="G1923" s="1">
        <v>1.2784</v>
      </c>
    </row>
    <row r="1924" spans="1:7" x14ac:dyDescent="0.3">
      <c r="A1924">
        <v>1922</v>
      </c>
      <c r="B1924" s="1">
        <v>161.11099999999999</v>
      </c>
      <c r="C1924" s="1">
        <v>161.11099999999999</v>
      </c>
      <c r="D1924" s="1">
        <v>9471.2805000000008</v>
      </c>
      <c r="E1924" s="1">
        <v>71.114999999999995</v>
      </c>
      <c r="F1924" s="1">
        <v>96.853899999999996</v>
      </c>
      <c r="G1924" s="1">
        <v>3.1453000000000002</v>
      </c>
    </row>
    <row r="1925" spans="1:7" x14ac:dyDescent="0.3">
      <c r="A1925">
        <v>1923</v>
      </c>
      <c r="B1925" s="1">
        <v>161.19499999999999</v>
      </c>
      <c r="C1925" s="1">
        <v>161.19499999999999</v>
      </c>
      <c r="D1925" s="1">
        <v>9390.9182000000001</v>
      </c>
      <c r="E1925" s="1">
        <v>75.289000000000001</v>
      </c>
      <c r="F1925" s="1">
        <v>158.39089999999999</v>
      </c>
      <c r="G1925" s="1">
        <v>1.5521</v>
      </c>
    </row>
    <row r="1926" spans="1:7" x14ac:dyDescent="0.3">
      <c r="A1926">
        <v>1924</v>
      </c>
      <c r="B1926" s="1">
        <v>161.27799999999999</v>
      </c>
      <c r="C1926" s="1">
        <v>161.27799999999999</v>
      </c>
      <c r="D1926" s="1">
        <v>9267.7368999999999</v>
      </c>
      <c r="E1926" s="1">
        <v>75.314999999999998</v>
      </c>
      <c r="F1926" s="1">
        <v>201.5453</v>
      </c>
      <c r="G1926" s="1">
        <v>0.22320000000000001</v>
      </c>
    </row>
    <row r="1927" spans="1:7" x14ac:dyDescent="0.3">
      <c r="A1927">
        <v>1925</v>
      </c>
      <c r="B1927" s="1">
        <v>161.36199999999999</v>
      </c>
      <c r="C1927" s="1">
        <v>161.36199999999999</v>
      </c>
      <c r="D1927" s="1">
        <v>9260.3279000000002</v>
      </c>
      <c r="E1927" s="1">
        <v>73.102000000000004</v>
      </c>
      <c r="F1927" s="1">
        <v>137.54949999999999</v>
      </c>
      <c r="G1927" s="1">
        <v>0.37390000000000001</v>
      </c>
    </row>
    <row r="1928" spans="1:7" x14ac:dyDescent="0.3">
      <c r="A1928">
        <v>1926</v>
      </c>
      <c r="B1928" s="1">
        <v>161.446</v>
      </c>
      <c r="C1928" s="1">
        <v>161.446</v>
      </c>
      <c r="D1928" s="1">
        <v>9407.0066999999999</v>
      </c>
      <c r="E1928" s="1">
        <v>66.414000000000001</v>
      </c>
      <c r="F1928" s="1">
        <v>191.27889999999999</v>
      </c>
      <c r="G1928" s="1">
        <v>2.2107000000000001</v>
      </c>
    </row>
    <row r="1929" spans="1:7" x14ac:dyDescent="0.3">
      <c r="A1929">
        <v>1927</v>
      </c>
      <c r="B1929" s="1">
        <v>161.53</v>
      </c>
      <c r="C1929" s="1">
        <v>161.53</v>
      </c>
      <c r="D1929" s="1">
        <v>9236.1301999999996</v>
      </c>
      <c r="E1929" s="1">
        <v>74.748999999999995</v>
      </c>
      <c r="F1929" s="1">
        <v>139.3682</v>
      </c>
      <c r="G1929" s="1">
        <v>0.29320000000000002</v>
      </c>
    </row>
    <row r="1930" spans="1:7" x14ac:dyDescent="0.3">
      <c r="A1930">
        <v>1928</v>
      </c>
      <c r="B1930" s="1">
        <v>161.614</v>
      </c>
      <c r="C1930" s="1">
        <v>161.614</v>
      </c>
      <c r="D1930" s="1">
        <v>9412.6908999999996</v>
      </c>
      <c r="E1930" s="1">
        <v>80.63</v>
      </c>
      <c r="F1930" s="1">
        <v>180.92400000000001</v>
      </c>
      <c r="G1930" s="1">
        <v>1.8283</v>
      </c>
    </row>
    <row r="1931" spans="1:7" x14ac:dyDescent="0.3">
      <c r="A1931">
        <v>1929</v>
      </c>
      <c r="B1931" s="1">
        <v>161.69800000000001</v>
      </c>
      <c r="C1931" s="1">
        <v>161.69800000000001</v>
      </c>
      <c r="D1931" s="1">
        <v>9257.5427999999993</v>
      </c>
      <c r="E1931" s="1">
        <v>72.12</v>
      </c>
      <c r="F1931" s="1">
        <v>169.71010000000001</v>
      </c>
      <c r="G1931" s="1">
        <v>0.25330000000000003</v>
      </c>
    </row>
    <row r="1932" spans="1:7" x14ac:dyDescent="0.3">
      <c r="A1932">
        <v>1930</v>
      </c>
      <c r="B1932" s="1">
        <v>161.78200000000001</v>
      </c>
      <c r="C1932" s="1">
        <v>161.78200000000001</v>
      </c>
      <c r="D1932" s="1">
        <v>9386.5270999999993</v>
      </c>
      <c r="E1932" s="1">
        <v>68.881</v>
      </c>
      <c r="F1932" s="1">
        <v>180.72120000000001</v>
      </c>
      <c r="G1932" s="1">
        <v>1.1866000000000001</v>
      </c>
    </row>
    <row r="1933" spans="1:7" x14ac:dyDescent="0.3">
      <c r="A1933">
        <v>1931</v>
      </c>
      <c r="B1933" s="1">
        <v>161.86500000000001</v>
      </c>
      <c r="C1933" s="1">
        <v>161.86500000000001</v>
      </c>
      <c r="D1933" s="1">
        <v>9194.8169999999991</v>
      </c>
      <c r="E1933" s="1">
        <v>75.628</v>
      </c>
      <c r="F1933" s="1">
        <v>98.904399999999995</v>
      </c>
      <c r="G1933" s="1">
        <v>0.13370000000000001</v>
      </c>
    </row>
    <row r="1934" spans="1:7" x14ac:dyDescent="0.3">
      <c r="A1934">
        <v>1932</v>
      </c>
      <c r="B1934" s="1">
        <v>161.94900000000001</v>
      </c>
      <c r="C1934" s="1">
        <v>161.94900000000001</v>
      </c>
      <c r="D1934" s="1">
        <v>9366.8243000000002</v>
      </c>
      <c r="E1934" s="1">
        <v>69.652000000000001</v>
      </c>
      <c r="F1934" s="1">
        <v>155.7286</v>
      </c>
      <c r="G1934" s="1">
        <v>1.4709000000000001</v>
      </c>
    </row>
    <row r="1935" spans="1:7" x14ac:dyDescent="0.3">
      <c r="A1935">
        <v>1933</v>
      </c>
      <c r="B1935" s="1">
        <v>162.03299999999999</v>
      </c>
      <c r="C1935" s="1">
        <v>162.03299999999999</v>
      </c>
      <c r="D1935" s="1">
        <v>9215.9447</v>
      </c>
      <c r="E1935" s="1">
        <v>72.25</v>
      </c>
      <c r="F1935" s="1">
        <v>174.0462</v>
      </c>
      <c r="G1935" s="1">
        <v>0.1925</v>
      </c>
    </row>
    <row r="1936" spans="1:7" x14ac:dyDescent="0.3">
      <c r="A1936">
        <v>1934</v>
      </c>
      <c r="B1936" s="1">
        <v>162.11699999999999</v>
      </c>
      <c r="C1936" s="1">
        <v>162.11699999999999</v>
      </c>
      <c r="D1936" s="1">
        <v>9337.3937999999998</v>
      </c>
      <c r="E1936" s="1">
        <v>69.926000000000002</v>
      </c>
      <c r="F1936" s="1">
        <v>177.70599999999999</v>
      </c>
      <c r="G1936" s="1">
        <v>0.58579999999999999</v>
      </c>
    </row>
    <row r="1937" spans="1:7" x14ac:dyDescent="0.3">
      <c r="A1937">
        <v>1935</v>
      </c>
      <c r="B1937" s="1">
        <v>162.20099999999999</v>
      </c>
      <c r="C1937" s="1">
        <v>162.20099999999999</v>
      </c>
      <c r="D1937" s="1">
        <v>9446.4493000000002</v>
      </c>
      <c r="E1937" s="1">
        <v>70.94</v>
      </c>
      <c r="F1937" s="1">
        <v>192.2722</v>
      </c>
      <c r="G1937" s="1">
        <v>1.9753000000000001</v>
      </c>
    </row>
    <row r="1938" spans="1:7" x14ac:dyDescent="0.3">
      <c r="A1938">
        <v>1936</v>
      </c>
      <c r="B1938" s="1">
        <v>162.285</v>
      </c>
      <c r="C1938" s="1">
        <v>162.285</v>
      </c>
      <c r="D1938" s="1">
        <v>9341.2669999999998</v>
      </c>
      <c r="E1938" s="1">
        <v>69.638000000000005</v>
      </c>
      <c r="F1938" s="1">
        <v>76.097200000000001</v>
      </c>
      <c r="G1938" s="1">
        <v>1.4053</v>
      </c>
    </row>
    <row r="1939" spans="1:7" x14ac:dyDescent="0.3">
      <c r="A1939">
        <v>1937</v>
      </c>
      <c r="B1939" s="1">
        <v>162.36799999999999</v>
      </c>
      <c r="C1939" s="1">
        <v>162.36799999999999</v>
      </c>
      <c r="D1939" s="1">
        <v>9305.8649999999998</v>
      </c>
      <c r="E1939" s="1">
        <v>76.995999999999995</v>
      </c>
      <c r="F1939" s="1">
        <v>202.04589999999999</v>
      </c>
      <c r="G1939" s="1">
        <v>1.0641</v>
      </c>
    </row>
    <row r="1940" spans="1:7" x14ac:dyDescent="0.3">
      <c r="A1940">
        <v>1938</v>
      </c>
      <c r="B1940" s="1">
        <v>162.452</v>
      </c>
      <c r="C1940" s="1">
        <v>162.452</v>
      </c>
      <c r="D1940" s="1">
        <v>9197.0450999999994</v>
      </c>
      <c r="E1940" s="1">
        <v>79.298000000000002</v>
      </c>
      <c r="F1940" s="1">
        <v>106.2294</v>
      </c>
      <c r="G1940" s="1">
        <v>0.14699999999999999</v>
      </c>
    </row>
    <row r="1941" spans="1:7" x14ac:dyDescent="0.3">
      <c r="A1941">
        <v>1939</v>
      </c>
      <c r="B1941" s="1">
        <v>162.536</v>
      </c>
      <c r="C1941" s="1">
        <v>162.536</v>
      </c>
      <c r="D1941" s="1">
        <v>9165.8708999999999</v>
      </c>
      <c r="E1941" s="1">
        <v>73.929000000000002</v>
      </c>
      <c r="F1941" s="1">
        <v>78.658799999999999</v>
      </c>
      <c r="G1941" s="1">
        <v>0.1178</v>
      </c>
    </row>
    <row r="1942" spans="1:7" x14ac:dyDescent="0.3">
      <c r="A1942">
        <v>1940</v>
      </c>
      <c r="B1942" s="1">
        <v>162.62</v>
      </c>
      <c r="C1942" s="1">
        <v>162.62</v>
      </c>
      <c r="D1942" s="1">
        <v>9387.4038999999993</v>
      </c>
      <c r="E1942" s="1">
        <v>73.983000000000004</v>
      </c>
      <c r="F1942" s="1">
        <v>1104.249</v>
      </c>
      <c r="G1942" s="1">
        <v>1.2416</v>
      </c>
    </row>
    <row r="1943" spans="1:7" x14ac:dyDescent="0.3">
      <c r="A1943">
        <v>1941</v>
      </c>
      <c r="B1943" s="1">
        <v>162.70400000000001</v>
      </c>
      <c r="C1943" s="1">
        <v>162.70400000000001</v>
      </c>
      <c r="D1943" s="1">
        <v>9314.7258000000002</v>
      </c>
      <c r="E1943" s="1">
        <v>79.367000000000004</v>
      </c>
      <c r="F1943" s="1">
        <v>182.2594</v>
      </c>
      <c r="G1943" s="1">
        <v>0.45529999999999998</v>
      </c>
    </row>
    <row r="1944" spans="1:7" x14ac:dyDescent="0.3">
      <c r="A1944">
        <v>1942</v>
      </c>
      <c r="B1944" s="1">
        <v>162.78800000000001</v>
      </c>
      <c r="C1944" s="1">
        <v>162.78800000000001</v>
      </c>
      <c r="D1944" s="1">
        <v>9358.2438999999995</v>
      </c>
      <c r="E1944" s="1">
        <v>77.400000000000006</v>
      </c>
      <c r="F1944" s="1">
        <v>140.6414</v>
      </c>
      <c r="G1944" s="1">
        <v>0.91620000000000001</v>
      </c>
    </row>
    <row r="1945" spans="1:7" x14ac:dyDescent="0.3">
      <c r="A1945">
        <v>1943</v>
      </c>
      <c r="B1945" s="1">
        <v>162.87200000000001</v>
      </c>
      <c r="C1945" s="1">
        <v>162.87200000000001</v>
      </c>
      <c r="D1945" s="1">
        <v>9413.7425999999996</v>
      </c>
      <c r="E1945" s="1">
        <v>75.599999999999994</v>
      </c>
      <c r="F1945" s="1">
        <v>123.6692</v>
      </c>
      <c r="G1945" s="1">
        <v>1.6719999999999999</v>
      </c>
    </row>
    <row r="1946" spans="1:7" x14ac:dyDescent="0.3">
      <c r="A1946">
        <v>1944</v>
      </c>
      <c r="B1946" s="1">
        <v>162.95500000000001</v>
      </c>
      <c r="C1946" s="1">
        <v>162.95500000000001</v>
      </c>
      <c r="D1946" s="1">
        <v>9328.9447999999993</v>
      </c>
      <c r="E1946" s="1">
        <v>75.034999999999997</v>
      </c>
      <c r="F1946" s="1">
        <v>179.11600000000001</v>
      </c>
      <c r="G1946" s="1">
        <v>0.88890000000000002</v>
      </c>
    </row>
    <row r="1947" spans="1:7" x14ac:dyDescent="0.3">
      <c r="A1947">
        <v>1945</v>
      </c>
      <c r="B1947" s="1">
        <v>163.03899999999999</v>
      </c>
      <c r="C1947" s="1">
        <v>163.03899999999999</v>
      </c>
      <c r="D1947" s="1">
        <v>9284.2623000000003</v>
      </c>
      <c r="E1947" s="1">
        <v>73.984999999999999</v>
      </c>
      <c r="F1947" s="1">
        <v>190.11109999999999</v>
      </c>
      <c r="G1947" s="1">
        <v>0.28699999999999998</v>
      </c>
    </row>
    <row r="1948" spans="1:7" x14ac:dyDescent="0.3">
      <c r="A1948">
        <v>1946</v>
      </c>
      <c r="B1948" s="1">
        <v>163.12299999999999</v>
      </c>
      <c r="C1948" s="1">
        <v>163.12299999999999</v>
      </c>
      <c r="D1948" s="1">
        <v>9246.7927999999993</v>
      </c>
      <c r="E1948" s="1">
        <v>76.981999999999999</v>
      </c>
      <c r="F1948" s="1">
        <v>103.6759</v>
      </c>
      <c r="G1948" s="1">
        <v>0.25679999999999997</v>
      </c>
    </row>
    <row r="1949" spans="1:7" x14ac:dyDescent="0.3">
      <c r="A1949">
        <v>1947</v>
      </c>
      <c r="B1949" s="1">
        <v>163.20699999999999</v>
      </c>
      <c r="C1949" s="1">
        <v>163.20699999999999</v>
      </c>
      <c r="D1949" s="1">
        <v>9360.6972999999998</v>
      </c>
      <c r="E1949" s="1">
        <v>67.254999999999995</v>
      </c>
      <c r="F1949" s="1">
        <v>94.553200000000004</v>
      </c>
      <c r="G1949" s="1">
        <v>1.7809999999999999</v>
      </c>
    </row>
    <row r="1950" spans="1:7" x14ac:dyDescent="0.3">
      <c r="A1950">
        <v>1948</v>
      </c>
      <c r="B1950" s="1">
        <v>163.291</v>
      </c>
      <c r="C1950" s="1">
        <v>163.291</v>
      </c>
      <c r="D1950" s="1">
        <v>9225.2888999999996</v>
      </c>
      <c r="E1950" s="1">
        <v>79.695999999999998</v>
      </c>
      <c r="F1950" s="1">
        <v>171.0692</v>
      </c>
      <c r="G1950" s="1">
        <v>0.51070000000000004</v>
      </c>
    </row>
    <row r="1951" spans="1:7" x14ac:dyDescent="0.3">
      <c r="A1951">
        <v>1949</v>
      </c>
      <c r="B1951" s="1">
        <v>163.375</v>
      </c>
      <c r="C1951" s="1">
        <v>163.375</v>
      </c>
      <c r="D1951" s="1">
        <v>9283.7623000000003</v>
      </c>
      <c r="E1951" s="1">
        <v>79.058999999999997</v>
      </c>
      <c r="F1951" s="1">
        <v>166.583</v>
      </c>
      <c r="G1951" s="1">
        <v>0.30809999999999998</v>
      </c>
    </row>
    <row r="1952" spans="1:7" x14ac:dyDescent="0.3">
      <c r="A1952">
        <v>1950</v>
      </c>
      <c r="B1952" s="1">
        <v>163.459</v>
      </c>
      <c r="C1952" s="1">
        <v>163.459</v>
      </c>
      <c r="D1952" s="1">
        <v>9457.2788</v>
      </c>
      <c r="E1952" s="1">
        <v>79.751999999999995</v>
      </c>
      <c r="F1952" s="1">
        <v>1007.3884</v>
      </c>
      <c r="G1952" s="1">
        <v>0.99239999999999995</v>
      </c>
    </row>
    <row r="1953" spans="1:7" x14ac:dyDescent="0.3">
      <c r="A1953">
        <v>1951</v>
      </c>
      <c r="B1953" s="1">
        <v>163.542</v>
      </c>
      <c r="C1953" s="1">
        <v>163.542</v>
      </c>
      <c r="D1953" s="1">
        <v>9523.6478999999999</v>
      </c>
      <c r="E1953" s="1">
        <v>72.055000000000007</v>
      </c>
      <c r="F1953" s="1">
        <v>134.86099999999999</v>
      </c>
      <c r="G1953" s="1">
        <v>4.6210000000000004</v>
      </c>
    </row>
    <row r="1954" spans="1:7" x14ac:dyDescent="0.3">
      <c r="A1954">
        <v>1952</v>
      </c>
      <c r="B1954" s="1">
        <v>163.626</v>
      </c>
      <c r="C1954" s="1">
        <v>163.626</v>
      </c>
      <c r="D1954" s="1">
        <v>9279.1515999999992</v>
      </c>
      <c r="E1954" s="1">
        <v>81.099999999999994</v>
      </c>
      <c r="F1954" s="1">
        <v>133.24299999999999</v>
      </c>
      <c r="G1954" s="1">
        <v>0.2999</v>
      </c>
    </row>
    <row r="1955" spans="1:7" x14ac:dyDescent="0.3">
      <c r="A1955">
        <v>1953</v>
      </c>
      <c r="B1955" s="1">
        <v>163.71</v>
      </c>
      <c r="C1955" s="1">
        <v>163.71</v>
      </c>
      <c r="D1955" s="1">
        <v>9259.1970000000001</v>
      </c>
      <c r="E1955" s="1">
        <v>78.007999999999996</v>
      </c>
      <c r="F1955" s="1">
        <v>128.02340000000001</v>
      </c>
      <c r="G1955" s="1">
        <v>0.13389999999999999</v>
      </c>
    </row>
    <row r="1956" spans="1:7" x14ac:dyDescent="0.3">
      <c r="A1956">
        <v>1954</v>
      </c>
      <c r="B1956" s="1">
        <v>163.79400000000001</v>
      </c>
      <c r="C1956" s="1">
        <v>163.79400000000001</v>
      </c>
      <c r="D1956" s="1">
        <v>9391.2742999999991</v>
      </c>
      <c r="E1956" s="1">
        <v>72.53</v>
      </c>
      <c r="F1956" s="1">
        <v>103.08929999999999</v>
      </c>
      <c r="G1956" s="1">
        <v>1.8028</v>
      </c>
    </row>
    <row r="1957" spans="1:7" x14ac:dyDescent="0.3">
      <c r="A1957">
        <v>1955</v>
      </c>
      <c r="B1957" s="1">
        <v>163.87799999999999</v>
      </c>
      <c r="C1957" s="1">
        <v>163.87799999999999</v>
      </c>
      <c r="D1957" s="1">
        <v>9426.4537</v>
      </c>
      <c r="E1957" s="1">
        <v>73.248000000000005</v>
      </c>
      <c r="F1957" s="1">
        <v>955.08219999999994</v>
      </c>
      <c r="G1957" s="1">
        <v>1.9907999999999999</v>
      </c>
    </row>
    <row r="1958" spans="1:7" x14ac:dyDescent="0.3">
      <c r="A1958">
        <v>1956</v>
      </c>
      <c r="B1958" s="1">
        <v>163.96199999999999</v>
      </c>
      <c r="C1958" s="1">
        <v>163.96199999999999</v>
      </c>
      <c r="D1958" s="1">
        <v>9429.8039000000008</v>
      </c>
      <c r="E1958" s="1">
        <v>75.760000000000005</v>
      </c>
      <c r="F1958" s="1">
        <v>149.1703</v>
      </c>
      <c r="G1958" s="1">
        <v>2.1097000000000001</v>
      </c>
    </row>
    <row r="1959" spans="1:7" x14ac:dyDescent="0.3">
      <c r="A1959">
        <v>1957</v>
      </c>
      <c r="B1959" s="1">
        <v>164.04499999999999</v>
      </c>
      <c r="C1959" s="1">
        <v>164.04499999999999</v>
      </c>
      <c r="D1959" s="1">
        <v>9293.5360000000001</v>
      </c>
      <c r="E1959" s="1">
        <v>79.066999999999993</v>
      </c>
      <c r="F1959" s="1">
        <v>986.64440000000002</v>
      </c>
      <c r="G1959" s="1">
        <v>0.63109999999999999</v>
      </c>
    </row>
    <row r="1960" spans="1:7" x14ac:dyDescent="0.3">
      <c r="A1960">
        <v>1958</v>
      </c>
      <c r="B1960" s="1">
        <v>164.12899999999999</v>
      </c>
      <c r="C1960" s="1">
        <v>164.12899999999999</v>
      </c>
      <c r="D1960" s="1">
        <v>9151.2641000000003</v>
      </c>
      <c r="E1960" s="1">
        <v>79.843999999999994</v>
      </c>
      <c r="F1960" s="1">
        <v>889.9212</v>
      </c>
      <c r="G1960" s="1">
        <v>0.17299999999999999</v>
      </c>
    </row>
    <row r="1961" spans="1:7" x14ac:dyDescent="0.3">
      <c r="A1961">
        <v>1959</v>
      </c>
      <c r="B1961" s="1">
        <v>164.21299999999999</v>
      </c>
      <c r="C1961" s="1">
        <v>164.21299999999999</v>
      </c>
      <c r="D1961" s="1">
        <v>9420.0674999999992</v>
      </c>
      <c r="E1961" s="1">
        <v>70.498999999999995</v>
      </c>
      <c r="F1961" s="1">
        <v>1093.4123</v>
      </c>
      <c r="G1961" s="1">
        <v>1.7790999999999999</v>
      </c>
    </row>
    <row r="1962" spans="1:7" x14ac:dyDescent="0.3">
      <c r="A1962">
        <v>1960</v>
      </c>
      <c r="B1962" s="1">
        <v>164.297</v>
      </c>
      <c r="C1962" s="1">
        <v>164.297</v>
      </c>
      <c r="D1962" s="1">
        <v>9392.2258999999995</v>
      </c>
      <c r="E1962" s="1">
        <v>71.855000000000004</v>
      </c>
      <c r="F1962" s="1">
        <v>184.09610000000001</v>
      </c>
      <c r="G1962" s="1">
        <v>1.3571</v>
      </c>
    </row>
    <row r="1963" spans="1:7" x14ac:dyDescent="0.3">
      <c r="A1963">
        <v>1961</v>
      </c>
      <c r="B1963" s="1">
        <v>164.381</v>
      </c>
      <c r="C1963" s="1">
        <v>164.381</v>
      </c>
      <c r="D1963" s="1">
        <v>9294.7631000000001</v>
      </c>
      <c r="E1963" s="1">
        <v>77.481999999999999</v>
      </c>
      <c r="F1963" s="1">
        <v>111.8085</v>
      </c>
      <c r="G1963" s="1">
        <v>0.59989999999999999</v>
      </c>
    </row>
    <row r="1964" spans="1:7" x14ac:dyDescent="0.3">
      <c r="A1964">
        <v>1962</v>
      </c>
      <c r="B1964" s="1">
        <v>164.465</v>
      </c>
      <c r="C1964" s="1">
        <v>164.465</v>
      </c>
      <c r="D1964" s="1">
        <v>9388.3150000000005</v>
      </c>
      <c r="E1964" s="1">
        <v>82.980999999999995</v>
      </c>
      <c r="F1964" s="1">
        <v>143.41399999999999</v>
      </c>
      <c r="G1964" s="1">
        <v>1.5510999999999999</v>
      </c>
    </row>
    <row r="1965" spans="1:7" x14ac:dyDescent="0.3">
      <c r="A1965">
        <v>1963</v>
      </c>
      <c r="B1965" s="1">
        <v>164.54900000000001</v>
      </c>
      <c r="C1965" s="1">
        <v>164.54900000000001</v>
      </c>
      <c r="D1965" s="1">
        <v>9266.8675000000003</v>
      </c>
      <c r="E1965" s="1">
        <v>89.248999999999995</v>
      </c>
      <c r="F1965" s="1">
        <v>128.2122</v>
      </c>
      <c r="G1965" s="1">
        <v>0.18029999999999999</v>
      </c>
    </row>
    <row r="1966" spans="1:7" x14ac:dyDescent="0.3">
      <c r="A1966">
        <v>1964</v>
      </c>
      <c r="B1966" s="1">
        <v>164.63200000000001</v>
      </c>
      <c r="C1966" s="1">
        <v>164.63200000000001</v>
      </c>
      <c r="D1966" s="1">
        <v>9199.4755000000005</v>
      </c>
      <c r="E1966" s="1">
        <v>87.388000000000005</v>
      </c>
      <c r="F1966" s="1">
        <v>181.75800000000001</v>
      </c>
      <c r="G1966" s="1">
        <v>0.14649999999999999</v>
      </c>
    </row>
    <row r="1967" spans="1:7" x14ac:dyDescent="0.3">
      <c r="A1967">
        <v>1965</v>
      </c>
      <c r="B1967" s="1">
        <v>164.71600000000001</v>
      </c>
      <c r="C1967" s="1">
        <v>164.71600000000001</v>
      </c>
      <c r="D1967" s="1">
        <v>9288.7065000000002</v>
      </c>
      <c r="E1967" s="1">
        <v>77.027000000000001</v>
      </c>
      <c r="F1967" s="1">
        <v>75.9251</v>
      </c>
      <c r="G1967" s="1">
        <v>0.32419999999999999</v>
      </c>
    </row>
    <row r="1968" spans="1:7" x14ac:dyDescent="0.3">
      <c r="A1968">
        <v>1966</v>
      </c>
      <c r="B1968" s="1">
        <v>164.8</v>
      </c>
      <c r="C1968" s="1">
        <v>164.8</v>
      </c>
      <c r="D1968" s="1">
        <v>9414.6669999999995</v>
      </c>
      <c r="E1968" s="1">
        <v>82.638999999999996</v>
      </c>
      <c r="F1968" s="1">
        <v>152.91380000000001</v>
      </c>
      <c r="G1968" s="1">
        <v>2.1943000000000001</v>
      </c>
    </row>
    <row r="1969" spans="1:7" x14ac:dyDescent="0.3">
      <c r="A1969">
        <v>1967</v>
      </c>
      <c r="B1969" s="1">
        <v>164.88399999999999</v>
      </c>
      <c r="C1969" s="1">
        <v>164.88399999999999</v>
      </c>
      <c r="D1969" s="1">
        <v>9227.3948</v>
      </c>
      <c r="E1969" s="1">
        <v>79.795000000000002</v>
      </c>
      <c r="F1969" s="1">
        <v>187.1217</v>
      </c>
      <c r="G1969" s="1">
        <v>0.1527</v>
      </c>
    </row>
    <row r="1970" spans="1:7" x14ac:dyDescent="0.3">
      <c r="A1970">
        <v>1968</v>
      </c>
      <c r="B1970" s="1">
        <v>164.96799999999999</v>
      </c>
      <c r="C1970" s="1">
        <v>164.96799999999999</v>
      </c>
      <c r="D1970" s="1">
        <v>9385.1589000000004</v>
      </c>
      <c r="E1970" s="1">
        <v>84.161000000000001</v>
      </c>
      <c r="F1970" s="1">
        <v>171.6611</v>
      </c>
      <c r="G1970" s="1">
        <v>0.89429999999999998</v>
      </c>
    </row>
    <row r="1971" spans="1:7" x14ac:dyDescent="0.3">
      <c r="A1971">
        <v>1969</v>
      </c>
      <c r="B1971" s="1">
        <v>165.05199999999999</v>
      </c>
      <c r="C1971" s="1">
        <v>165.05199999999999</v>
      </c>
      <c r="D1971" s="1">
        <v>9468.0696000000007</v>
      </c>
      <c r="E1971" s="1">
        <v>79.320999999999998</v>
      </c>
      <c r="F1971" s="1">
        <v>121.3473</v>
      </c>
      <c r="G1971" s="1">
        <v>1.7248000000000001</v>
      </c>
    </row>
    <row r="1972" spans="1:7" x14ac:dyDescent="0.3">
      <c r="A1972">
        <v>1970</v>
      </c>
      <c r="B1972" s="1">
        <v>165.13499999999999</v>
      </c>
      <c r="C1972" s="1">
        <v>165.13499999999999</v>
      </c>
      <c r="D1972" s="1">
        <v>9190.8191000000006</v>
      </c>
      <c r="E1972" s="1">
        <v>84.534999999999997</v>
      </c>
      <c r="F1972" s="1">
        <v>92.766800000000003</v>
      </c>
      <c r="G1972" s="1">
        <v>7.7200000000000005E-2</v>
      </c>
    </row>
    <row r="1973" spans="1:7" x14ac:dyDescent="0.3">
      <c r="A1973">
        <v>1971</v>
      </c>
      <c r="B1973" s="1">
        <v>165.21899999999999</v>
      </c>
      <c r="C1973" s="1">
        <v>165.21899999999999</v>
      </c>
      <c r="D1973" s="1">
        <v>9404.7746999999999</v>
      </c>
      <c r="E1973" s="1">
        <v>71.403999999999996</v>
      </c>
      <c r="F1973" s="1">
        <v>67.521600000000007</v>
      </c>
      <c r="G1973" s="1">
        <v>0.89090000000000003</v>
      </c>
    </row>
    <row r="1974" spans="1:7" x14ac:dyDescent="0.3">
      <c r="A1974">
        <v>1972</v>
      </c>
      <c r="B1974" s="1">
        <v>165.303</v>
      </c>
      <c r="C1974" s="1">
        <v>165.303</v>
      </c>
      <c r="D1974" s="1">
        <v>9544.9933999999994</v>
      </c>
      <c r="E1974" s="1">
        <v>85.588999999999999</v>
      </c>
      <c r="F1974" s="1">
        <v>112.5072</v>
      </c>
      <c r="G1974" s="1">
        <v>2.4041000000000001</v>
      </c>
    </row>
    <row r="1975" spans="1:7" x14ac:dyDescent="0.3">
      <c r="A1975">
        <v>1973</v>
      </c>
      <c r="B1975" s="1">
        <v>165.387</v>
      </c>
      <c r="C1975" s="1">
        <v>165.387</v>
      </c>
      <c r="D1975" s="1">
        <v>9345.6772000000001</v>
      </c>
      <c r="E1975" s="1">
        <v>79.614000000000004</v>
      </c>
      <c r="F1975" s="1">
        <v>1063.2038</v>
      </c>
      <c r="G1975" s="1">
        <v>0.5887</v>
      </c>
    </row>
    <row r="1976" spans="1:7" x14ac:dyDescent="0.3">
      <c r="A1976">
        <v>1974</v>
      </c>
      <c r="B1976" s="1">
        <v>165.471</v>
      </c>
      <c r="C1976" s="1">
        <v>165.471</v>
      </c>
      <c r="D1976" s="1">
        <v>9545.6180000000004</v>
      </c>
      <c r="E1976" s="1">
        <v>90.177999999999997</v>
      </c>
      <c r="F1976" s="1">
        <v>1026.3166000000001</v>
      </c>
      <c r="G1976" s="1">
        <v>2.3146</v>
      </c>
    </row>
    <row r="1977" spans="1:7" x14ac:dyDescent="0.3">
      <c r="A1977">
        <v>1975</v>
      </c>
      <c r="B1977" s="1">
        <v>165.55500000000001</v>
      </c>
      <c r="C1977" s="1">
        <v>165.55500000000001</v>
      </c>
      <c r="D1977" s="1">
        <v>9240.1712000000007</v>
      </c>
      <c r="E1977" s="1">
        <v>85.578000000000003</v>
      </c>
      <c r="F1977" s="1">
        <v>75.358400000000003</v>
      </c>
      <c r="G1977" s="1">
        <v>9.8199999999999996E-2</v>
      </c>
    </row>
    <row r="1978" spans="1:7" x14ac:dyDescent="0.3">
      <c r="A1978">
        <v>1976</v>
      </c>
      <c r="B1978" s="1">
        <v>165.63900000000001</v>
      </c>
      <c r="C1978" s="1">
        <v>165.63900000000001</v>
      </c>
      <c r="D1978" s="1">
        <v>9426.3909000000003</v>
      </c>
      <c r="E1978" s="1">
        <v>87.545000000000002</v>
      </c>
      <c r="F1978" s="1">
        <v>1064.6559999999999</v>
      </c>
      <c r="G1978" s="1">
        <v>1.042</v>
      </c>
    </row>
    <row r="1979" spans="1:7" x14ac:dyDescent="0.3">
      <c r="A1979">
        <v>1977</v>
      </c>
      <c r="B1979" s="1">
        <v>165.72200000000001</v>
      </c>
      <c r="C1979" s="1">
        <v>165.72200000000001</v>
      </c>
      <c r="D1979" s="1">
        <v>9497.9166999999998</v>
      </c>
      <c r="E1979" s="1">
        <v>85.603999999999999</v>
      </c>
      <c r="F1979" s="1">
        <v>964.82439999999997</v>
      </c>
      <c r="G1979" s="1">
        <v>3.1526999999999998</v>
      </c>
    </row>
    <row r="1980" spans="1:7" x14ac:dyDescent="0.3">
      <c r="A1980">
        <v>1978</v>
      </c>
      <c r="B1980" s="1">
        <v>165.80600000000001</v>
      </c>
      <c r="C1980" s="1">
        <v>165.80600000000001</v>
      </c>
      <c r="D1980" s="1">
        <v>9250.3575999999994</v>
      </c>
      <c r="E1980" s="1">
        <v>86.894000000000005</v>
      </c>
      <c r="F1980" s="1">
        <v>123.78400000000001</v>
      </c>
      <c r="G1980" s="1">
        <v>0.19889999999999999</v>
      </c>
    </row>
    <row r="1981" spans="1:7" x14ac:dyDescent="0.3">
      <c r="A1981">
        <v>1979</v>
      </c>
      <c r="B1981" s="1">
        <v>165.89</v>
      </c>
      <c r="C1981" s="1">
        <v>165.89</v>
      </c>
      <c r="D1981" s="1">
        <v>9280.2221000000009</v>
      </c>
      <c r="E1981" s="1">
        <v>89.551000000000002</v>
      </c>
      <c r="F1981" s="1">
        <v>120.64279999999999</v>
      </c>
      <c r="G1981" s="1">
        <v>0.1174</v>
      </c>
    </row>
    <row r="1982" spans="1:7" x14ac:dyDescent="0.3">
      <c r="A1982">
        <v>1980</v>
      </c>
      <c r="B1982" s="1">
        <v>165.97399999999999</v>
      </c>
      <c r="C1982" s="1">
        <v>165.97399999999999</v>
      </c>
      <c r="D1982" s="1">
        <v>9341.9855000000007</v>
      </c>
      <c r="E1982" s="1">
        <v>78.694999999999993</v>
      </c>
      <c r="F1982" s="1">
        <v>117.10509999999999</v>
      </c>
      <c r="G1982" s="1">
        <v>0.64510000000000001</v>
      </c>
    </row>
    <row r="1983" spans="1:7" x14ac:dyDescent="0.3">
      <c r="A1983">
        <v>1981</v>
      </c>
      <c r="B1983" s="1">
        <v>166.05799999999999</v>
      </c>
      <c r="C1983" s="1">
        <v>166.05799999999999</v>
      </c>
      <c r="D1983" s="1">
        <v>9212.0290999999997</v>
      </c>
      <c r="E1983" s="1">
        <v>85.213999999999999</v>
      </c>
      <c r="F1983" s="1">
        <v>101.08969999999999</v>
      </c>
      <c r="G1983" s="1">
        <v>0.1726</v>
      </c>
    </row>
    <row r="1984" spans="1:7" x14ac:dyDescent="0.3">
      <c r="A1984">
        <v>1982</v>
      </c>
      <c r="B1984" s="1">
        <v>166.142</v>
      </c>
      <c r="C1984" s="1">
        <v>166.142</v>
      </c>
      <c r="D1984" s="1">
        <v>9141.3835999999992</v>
      </c>
      <c r="E1984" s="1">
        <v>83.65</v>
      </c>
      <c r="F1984" s="1">
        <v>99.664199999999994</v>
      </c>
      <c r="G1984" s="1">
        <v>9.1600000000000001E-2</v>
      </c>
    </row>
    <row r="1985" spans="1:7" x14ac:dyDescent="0.3">
      <c r="A1985">
        <v>1983</v>
      </c>
      <c r="B1985" s="1">
        <v>166.22499999999999</v>
      </c>
      <c r="C1985" s="1">
        <v>166.22499999999999</v>
      </c>
      <c r="D1985" s="1">
        <v>9371.7078999999994</v>
      </c>
      <c r="E1985" s="1">
        <v>94.85</v>
      </c>
      <c r="F1985" s="1">
        <v>149.7671</v>
      </c>
      <c r="G1985" s="1">
        <v>0.98670000000000002</v>
      </c>
    </row>
    <row r="1986" spans="1:7" x14ac:dyDescent="0.3">
      <c r="A1986">
        <v>1984</v>
      </c>
      <c r="B1986" s="1">
        <v>166.309</v>
      </c>
      <c r="C1986" s="1">
        <v>166.309</v>
      </c>
      <c r="D1986" s="1">
        <v>9381.0074000000004</v>
      </c>
      <c r="E1986" s="1">
        <v>83.090999999999994</v>
      </c>
      <c r="F1986" s="1">
        <v>1174.5941</v>
      </c>
      <c r="G1986" s="1">
        <v>1.034</v>
      </c>
    </row>
    <row r="1987" spans="1:7" x14ac:dyDescent="0.3">
      <c r="A1987">
        <v>1985</v>
      </c>
      <c r="B1987" s="1">
        <v>166.393</v>
      </c>
      <c r="C1987" s="1">
        <v>166.393</v>
      </c>
      <c r="D1987" s="1">
        <v>9368.8075000000008</v>
      </c>
      <c r="E1987" s="1">
        <v>87.995999999999995</v>
      </c>
      <c r="F1987" s="1">
        <v>188.84649999999999</v>
      </c>
      <c r="G1987" s="1">
        <v>0.41289999999999999</v>
      </c>
    </row>
    <row r="1988" spans="1:7" x14ac:dyDescent="0.3">
      <c r="A1988">
        <v>1986</v>
      </c>
      <c r="B1988" s="1">
        <v>166.477</v>
      </c>
      <c r="C1988" s="1">
        <v>166.477</v>
      </c>
      <c r="D1988" s="1">
        <v>9209.7129999999997</v>
      </c>
      <c r="E1988" s="1">
        <v>87.995999999999995</v>
      </c>
      <c r="F1988" s="1">
        <v>119.3383</v>
      </c>
      <c r="G1988" s="1">
        <v>0.1469</v>
      </c>
    </row>
    <row r="1989" spans="1:7" x14ac:dyDescent="0.3">
      <c r="A1989">
        <v>1987</v>
      </c>
      <c r="B1989" s="1">
        <v>166.56100000000001</v>
      </c>
      <c r="C1989" s="1">
        <v>166.56100000000001</v>
      </c>
      <c r="D1989" s="1">
        <v>9345.2402000000002</v>
      </c>
      <c r="E1989" s="1">
        <v>79.796000000000006</v>
      </c>
      <c r="F1989" s="1">
        <v>112.5232</v>
      </c>
      <c r="G1989" s="1">
        <v>0.72809999999999997</v>
      </c>
    </row>
    <row r="1990" spans="1:7" x14ac:dyDescent="0.3">
      <c r="A1990">
        <v>1988</v>
      </c>
      <c r="B1990" s="1">
        <v>166.64500000000001</v>
      </c>
      <c r="C1990" s="1">
        <v>166.64500000000001</v>
      </c>
      <c r="D1990" s="1">
        <v>9321.4364999999998</v>
      </c>
      <c r="E1990" s="1">
        <v>88.135000000000005</v>
      </c>
      <c r="F1990" s="1">
        <v>118.75320000000001</v>
      </c>
      <c r="G1990" s="1">
        <v>0.1701</v>
      </c>
    </row>
    <row r="1991" spans="1:7" x14ac:dyDescent="0.3">
      <c r="A1991">
        <v>1989</v>
      </c>
      <c r="B1991" s="1">
        <v>166.72900000000001</v>
      </c>
      <c r="C1991" s="1">
        <v>166.72900000000001</v>
      </c>
      <c r="D1991" s="1">
        <v>9323.3096000000005</v>
      </c>
      <c r="E1991" s="1">
        <v>91.662999999999997</v>
      </c>
      <c r="F1991" s="1">
        <v>144.47219999999999</v>
      </c>
      <c r="G1991" s="1">
        <v>0.22789999999999999</v>
      </c>
    </row>
    <row r="1992" spans="1:7" x14ac:dyDescent="0.3">
      <c r="A1992">
        <v>1990</v>
      </c>
      <c r="B1992" s="1">
        <v>166.81200000000001</v>
      </c>
      <c r="C1992" s="1">
        <v>166.81200000000001</v>
      </c>
      <c r="D1992" s="1">
        <v>9061.6769000000004</v>
      </c>
      <c r="E1992" s="1">
        <v>83.289000000000001</v>
      </c>
      <c r="F1992" s="1">
        <v>90.626400000000004</v>
      </c>
      <c r="G1992" s="1">
        <v>0.20630000000000001</v>
      </c>
    </row>
    <row r="1993" spans="1:7" x14ac:dyDescent="0.3">
      <c r="A1993">
        <v>1991</v>
      </c>
      <c r="B1993" s="1">
        <v>166.89599999999999</v>
      </c>
      <c r="C1993" s="1">
        <v>166.89599999999999</v>
      </c>
      <c r="D1993" s="1">
        <v>9292.1632000000009</v>
      </c>
      <c r="E1993" s="1">
        <v>95.019000000000005</v>
      </c>
      <c r="F1993" s="1">
        <v>1122.4875</v>
      </c>
      <c r="G1993" s="1">
        <v>0.13239999999999999</v>
      </c>
    </row>
    <row r="1994" spans="1:7" x14ac:dyDescent="0.3">
      <c r="A1994">
        <v>1992</v>
      </c>
      <c r="B1994" s="1">
        <v>166.98</v>
      </c>
      <c r="C1994" s="1">
        <v>166.98</v>
      </c>
      <c r="D1994" s="1">
        <v>9356.9482000000007</v>
      </c>
      <c r="E1994" s="1">
        <v>82.918000000000006</v>
      </c>
      <c r="F1994" s="1">
        <v>158.93170000000001</v>
      </c>
      <c r="G1994" s="1">
        <v>0.59209999999999996</v>
      </c>
    </row>
    <row r="1995" spans="1:7" x14ac:dyDescent="0.3">
      <c r="A1995">
        <v>1993</v>
      </c>
      <c r="B1995" s="1">
        <v>167.06399999999999</v>
      </c>
      <c r="C1995" s="1">
        <v>167.06399999999999</v>
      </c>
      <c r="D1995" s="1">
        <v>9208.4855000000007</v>
      </c>
      <c r="E1995" s="1">
        <v>92.221999999999994</v>
      </c>
      <c r="F1995" s="1">
        <v>187.27539999999999</v>
      </c>
      <c r="G1995" s="1">
        <v>0.1704</v>
      </c>
    </row>
    <row r="1996" spans="1:7" x14ac:dyDescent="0.3">
      <c r="A1996">
        <v>1994</v>
      </c>
      <c r="B1996" s="1">
        <v>167.148</v>
      </c>
      <c r="C1996" s="1">
        <v>167.148</v>
      </c>
      <c r="D1996" s="1">
        <v>9264.7497000000003</v>
      </c>
      <c r="E1996" s="1">
        <v>88.753</v>
      </c>
      <c r="F1996" s="1">
        <v>115.1795</v>
      </c>
      <c r="G1996" s="1">
        <v>0.22020000000000001</v>
      </c>
    </row>
    <row r="1997" spans="1:7" x14ac:dyDescent="0.3">
      <c r="A1997">
        <v>1995</v>
      </c>
      <c r="B1997" s="1">
        <v>167.232</v>
      </c>
      <c r="C1997" s="1">
        <v>167.232</v>
      </c>
      <c r="D1997" s="1">
        <v>9351.6787999999997</v>
      </c>
      <c r="E1997" s="1">
        <v>91.150999999999996</v>
      </c>
      <c r="F1997" s="1">
        <v>1093.6295</v>
      </c>
      <c r="G1997" s="1">
        <v>1.012</v>
      </c>
    </row>
    <row r="1998" spans="1:7" x14ac:dyDescent="0.3">
      <c r="A1998">
        <v>1996</v>
      </c>
      <c r="B1998" s="1">
        <v>167.315</v>
      </c>
      <c r="C1998" s="1">
        <v>167.315</v>
      </c>
      <c r="D1998" s="1">
        <v>9460.6237999999994</v>
      </c>
      <c r="E1998" s="1">
        <v>88.974000000000004</v>
      </c>
      <c r="F1998" s="1">
        <v>116.0414</v>
      </c>
      <c r="G1998" s="1">
        <v>0.97670000000000001</v>
      </c>
    </row>
    <row r="1999" spans="1:7" x14ac:dyDescent="0.3">
      <c r="A1999">
        <v>1997</v>
      </c>
      <c r="B1999" s="1">
        <v>167.399</v>
      </c>
      <c r="C1999" s="1">
        <v>167.399</v>
      </c>
      <c r="D1999" s="1">
        <v>9213.1746999999996</v>
      </c>
      <c r="E1999" s="1">
        <v>88.599000000000004</v>
      </c>
      <c r="F1999" s="1">
        <v>69.853999999999999</v>
      </c>
      <c r="G1999" s="1">
        <v>0.1472</v>
      </c>
    </row>
    <row r="2000" spans="1:7" x14ac:dyDescent="0.3">
      <c r="A2000">
        <v>1998</v>
      </c>
      <c r="B2000" s="1">
        <v>167.483</v>
      </c>
      <c r="C2000" s="1">
        <v>167.483</v>
      </c>
      <c r="D2000" s="1">
        <v>9299.1195000000007</v>
      </c>
      <c r="E2000" s="1">
        <v>90.772000000000006</v>
      </c>
      <c r="F2000" s="1">
        <v>923.40809999999999</v>
      </c>
      <c r="G2000" s="1">
        <v>0.57650000000000001</v>
      </c>
    </row>
    <row r="2001" spans="1:7" x14ac:dyDescent="0.3">
      <c r="A2001">
        <v>1999</v>
      </c>
      <c r="B2001" s="1">
        <v>167.56700000000001</v>
      </c>
      <c r="C2001" s="1">
        <v>167.56700000000001</v>
      </c>
      <c r="D2001" s="1">
        <v>9623.8909000000003</v>
      </c>
      <c r="E2001" s="1">
        <v>74.387</v>
      </c>
      <c r="F2001" s="1">
        <v>1062.069</v>
      </c>
      <c r="G2001" s="1">
        <v>3.1394000000000002</v>
      </c>
    </row>
    <row r="2002" spans="1:7" x14ac:dyDescent="0.3">
      <c r="A2002">
        <v>2000</v>
      </c>
      <c r="B2002" s="1">
        <v>167.65100000000001</v>
      </c>
      <c r="C2002" s="1">
        <v>167.65100000000001</v>
      </c>
      <c r="D2002" s="1">
        <v>9241.9850999999999</v>
      </c>
      <c r="E2002" s="1">
        <v>87.162999999999997</v>
      </c>
      <c r="F2002" s="1">
        <v>1184.5389</v>
      </c>
      <c r="G2002" s="1">
        <v>8.1500000000000003E-2</v>
      </c>
    </row>
    <row r="2003" spans="1:7" x14ac:dyDescent="0.3">
      <c r="A2003">
        <v>2001</v>
      </c>
      <c r="B2003" s="1">
        <v>167.73500000000001</v>
      </c>
      <c r="C2003" s="1">
        <v>167.73500000000001</v>
      </c>
      <c r="D2003" s="1">
        <v>9343.8441999999995</v>
      </c>
      <c r="E2003" s="1">
        <v>81.230999999999995</v>
      </c>
      <c r="F2003" s="1">
        <v>78.761899999999997</v>
      </c>
      <c r="G2003" s="1">
        <v>0.37880000000000003</v>
      </c>
    </row>
    <row r="2004" spans="1:7" x14ac:dyDescent="0.3">
      <c r="A2004">
        <v>2002</v>
      </c>
      <c r="B2004" s="1">
        <v>167.81899999999999</v>
      </c>
      <c r="C2004" s="1">
        <v>167.81899999999999</v>
      </c>
      <c r="D2004" s="1">
        <v>9274.8367999999991</v>
      </c>
      <c r="E2004" s="1">
        <v>87.161000000000001</v>
      </c>
      <c r="F2004" s="1">
        <v>93.662000000000006</v>
      </c>
      <c r="G2004" s="1">
        <v>0.13569999999999999</v>
      </c>
    </row>
    <row r="2005" spans="1:7" x14ac:dyDescent="0.3">
      <c r="A2005">
        <v>2003</v>
      </c>
      <c r="B2005" s="1">
        <v>167.90199999999999</v>
      </c>
      <c r="C2005" s="1">
        <v>167.90199999999999</v>
      </c>
      <c r="D2005" s="1">
        <v>9231.7615999999998</v>
      </c>
      <c r="E2005" s="1">
        <v>95.88</v>
      </c>
      <c r="F2005" s="1">
        <v>998.85320000000002</v>
      </c>
      <c r="G2005" s="1">
        <v>0.1118</v>
      </c>
    </row>
    <row r="2006" spans="1:7" x14ac:dyDescent="0.3">
      <c r="A2006">
        <v>2004</v>
      </c>
      <c r="B2006" s="1">
        <v>167.98599999999999</v>
      </c>
      <c r="C2006" s="1">
        <v>167.98599999999999</v>
      </c>
      <c r="D2006" s="1">
        <v>9515.6142</v>
      </c>
      <c r="E2006" s="1">
        <v>91.975999999999999</v>
      </c>
      <c r="F2006" s="1">
        <v>1133.8586</v>
      </c>
      <c r="G2006" s="1">
        <v>1.3784000000000001</v>
      </c>
    </row>
    <row r="2007" spans="1:7" x14ac:dyDescent="0.3">
      <c r="A2007">
        <v>2005</v>
      </c>
      <c r="B2007" s="1">
        <v>168.07</v>
      </c>
      <c r="C2007" s="1">
        <v>168.07</v>
      </c>
      <c r="D2007" s="1">
        <v>9246.9506999999994</v>
      </c>
      <c r="E2007" s="1">
        <v>85.403999999999996</v>
      </c>
      <c r="F2007" s="1">
        <v>985.68230000000005</v>
      </c>
      <c r="G2007" s="1">
        <v>0.18659999999999999</v>
      </c>
    </row>
    <row r="2008" spans="1:7" x14ac:dyDescent="0.3">
      <c r="A2008">
        <v>2006</v>
      </c>
      <c r="B2008" s="1">
        <v>168.154</v>
      </c>
      <c r="C2008" s="1">
        <v>168.154</v>
      </c>
      <c r="D2008" s="1">
        <v>9361.7222000000002</v>
      </c>
      <c r="E2008" s="1">
        <v>92.927999999999997</v>
      </c>
      <c r="F2008" s="1">
        <v>110.88639999999999</v>
      </c>
      <c r="G2008" s="1">
        <v>0.46870000000000001</v>
      </c>
    </row>
    <row r="2009" spans="1:7" x14ac:dyDescent="0.3">
      <c r="A2009">
        <v>2007</v>
      </c>
      <c r="B2009" s="1">
        <v>168.238</v>
      </c>
      <c r="C2009" s="1">
        <v>168.238</v>
      </c>
      <c r="D2009" s="1">
        <v>9361.1959999999999</v>
      </c>
      <c r="E2009" s="1">
        <v>91.231999999999999</v>
      </c>
      <c r="F2009" s="1">
        <v>1062.6382000000001</v>
      </c>
      <c r="G2009" s="1">
        <v>0.8609</v>
      </c>
    </row>
    <row r="2010" spans="1:7" x14ac:dyDescent="0.3">
      <c r="A2010">
        <v>2008</v>
      </c>
      <c r="B2010" s="1">
        <v>168.322</v>
      </c>
      <c r="C2010" s="1">
        <v>168.322</v>
      </c>
      <c r="D2010" s="1">
        <v>9137.8197999999993</v>
      </c>
      <c r="E2010" s="1">
        <v>89.221000000000004</v>
      </c>
      <c r="F2010" s="1">
        <v>1183.8178</v>
      </c>
      <c r="G2010" s="1">
        <v>7.2300000000000003E-2</v>
      </c>
    </row>
    <row r="2011" spans="1:7" x14ac:dyDescent="0.3">
      <c r="A2011">
        <v>2009</v>
      </c>
      <c r="B2011" s="1">
        <v>168.405</v>
      </c>
      <c r="C2011" s="1">
        <v>168.405</v>
      </c>
      <c r="D2011" s="1">
        <v>9488.4581999999991</v>
      </c>
      <c r="E2011" s="1">
        <v>92.519000000000005</v>
      </c>
      <c r="F2011" s="1">
        <v>175.07759999999999</v>
      </c>
      <c r="G2011" s="1">
        <v>1.4134</v>
      </c>
    </row>
    <row r="2012" spans="1:7" x14ac:dyDescent="0.3">
      <c r="A2012">
        <v>2010</v>
      </c>
      <c r="B2012" s="1">
        <v>168.489</v>
      </c>
      <c r="C2012" s="1">
        <v>168.489</v>
      </c>
      <c r="D2012" s="1">
        <v>9435.3192999999992</v>
      </c>
      <c r="E2012" s="1">
        <v>94.153000000000006</v>
      </c>
      <c r="F2012" s="1">
        <v>144.11660000000001</v>
      </c>
      <c r="G2012" s="1">
        <v>0.43719999999999998</v>
      </c>
    </row>
    <row r="2013" spans="1:7" x14ac:dyDescent="0.3">
      <c r="A2013">
        <v>2011</v>
      </c>
      <c r="B2013" s="1">
        <v>168.57300000000001</v>
      </c>
      <c r="C2013" s="1">
        <v>168.57300000000001</v>
      </c>
      <c r="D2013" s="1">
        <v>9349.4401999999991</v>
      </c>
      <c r="E2013" s="1">
        <v>96.53</v>
      </c>
      <c r="F2013" s="1">
        <v>126.9432</v>
      </c>
      <c r="G2013" s="1">
        <v>0.53520000000000001</v>
      </c>
    </row>
    <row r="2014" spans="1:7" x14ac:dyDescent="0.3">
      <c r="A2014">
        <v>2012</v>
      </c>
      <c r="B2014" s="1">
        <v>168.65700000000001</v>
      </c>
      <c r="C2014" s="1">
        <v>168.65700000000001</v>
      </c>
      <c r="D2014" s="1">
        <v>9416.7520999999997</v>
      </c>
      <c r="E2014" s="1">
        <v>89.947000000000003</v>
      </c>
      <c r="F2014" s="1">
        <v>1113.1713</v>
      </c>
      <c r="G2014" s="1">
        <v>0.85389999999999999</v>
      </c>
    </row>
    <row r="2015" spans="1:7" x14ac:dyDescent="0.3">
      <c r="A2015">
        <v>2013</v>
      </c>
      <c r="B2015" s="1">
        <v>168.74100000000001</v>
      </c>
      <c r="C2015" s="1">
        <v>168.74100000000001</v>
      </c>
      <c r="D2015" s="1">
        <v>9260.9225000000006</v>
      </c>
      <c r="E2015" s="1">
        <v>93.978999999999999</v>
      </c>
      <c r="F2015" s="1">
        <v>143.07470000000001</v>
      </c>
      <c r="G2015" s="1">
        <v>0.2044</v>
      </c>
    </row>
    <row r="2016" spans="1:7" x14ac:dyDescent="0.3">
      <c r="A2016">
        <v>2014</v>
      </c>
      <c r="B2016" s="1">
        <v>168.82499999999999</v>
      </c>
      <c r="C2016" s="1">
        <v>168.82499999999999</v>
      </c>
      <c r="D2016" s="1">
        <v>9326.3006000000005</v>
      </c>
      <c r="E2016" s="1">
        <v>98.444999999999993</v>
      </c>
      <c r="F2016" s="1">
        <v>127.79340000000001</v>
      </c>
      <c r="G2016" s="1">
        <v>0.31040000000000001</v>
      </c>
    </row>
    <row r="2017" spans="1:7" x14ac:dyDescent="0.3">
      <c r="A2017">
        <v>2015</v>
      </c>
      <c r="B2017" s="1">
        <v>168.90899999999999</v>
      </c>
      <c r="C2017" s="1">
        <v>168.90899999999999</v>
      </c>
      <c r="D2017" s="1">
        <v>9152.6934000000001</v>
      </c>
      <c r="E2017" s="1">
        <v>92.543999999999997</v>
      </c>
      <c r="F2017" s="1">
        <v>144.68129999999999</v>
      </c>
      <c r="G2017" s="1">
        <v>6.4199999999999993E-2</v>
      </c>
    </row>
    <row r="2018" spans="1:7" x14ac:dyDescent="0.3">
      <c r="A2018">
        <v>2016</v>
      </c>
      <c r="B2018" s="1">
        <v>168.99199999999999</v>
      </c>
      <c r="C2018" s="1">
        <v>168.99199999999999</v>
      </c>
      <c r="D2018" s="1">
        <v>9375.1046000000006</v>
      </c>
      <c r="E2018" s="1">
        <v>91.613</v>
      </c>
      <c r="F2018" s="1">
        <v>136.37649999999999</v>
      </c>
      <c r="G2018" s="1">
        <v>0.38340000000000002</v>
      </c>
    </row>
    <row r="2019" spans="1:7" x14ac:dyDescent="0.3">
      <c r="A2019">
        <v>2017</v>
      </c>
      <c r="B2019" s="1">
        <v>169.07599999999999</v>
      </c>
      <c r="C2019" s="1">
        <v>169.07599999999999</v>
      </c>
      <c r="D2019" s="1">
        <v>9403.1633999999995</v>
      </c>
      <c r="E2019" s="1">
        <v>108.419</v>
      </c>
      <c r="F2019" s="1">
        <v>1080.5042000000001</v>
      </c>
      <c r="G2019" s="1">
        <v>0.70699999999999996</v>
      </c>
    </row>
    <row r="2020" spans="1:7" x14ac:dyDescent="0.3">
      <c r="A2020">
        <v>2018</v>
      </c>
      <c r="B2020" s="1">
        <v>169.16</v>
      </c>
      <c r="C2020" s="1">
        <v>169.16</v>
      </c>
      <c r="D2020" s="1">
        <v>9145.8395</v>
      </c>
      <c r="E2020" s="1">
        <v>93.971000000000004</v>
      </c>
      <c r="F2020" s="1">
        <v>137.3056</v>
      </c>
      <c r="G2020" s="1">
        <v>4.2999999999999997E-2</v>
      </c>
    </row>
    <row r="2021" spans="1:7" x14ac:dyDescent="0.3">
      <c r="A2021">
        <v>2019</v>
      </c>
      <c r="B2021" s="1">
        <v>169.244</v>
      </c>
      <c r="C2021" s="1">
        <v>169.244</v>
      </c>
      <c r="D2021" s="1">
        <v>9327.0758000000005</v>
      </c>
      <c r="E2021" s="1">
        <v>95.093000000000004</v>
      </c>
      <c r="F2021" s="1">
        <v>1087.0436</v>
      </c>
      <c r="G2021" s="1">
        <v>0.52080000000000004</v>
      </c>
    </row>
    <row r="2022" spans="1:7" x14ac:dyDescent="0.3">
      <c r="A2022">
        <v>2020</v>
      </c>
      <c r="B2022" s="1">
        <v>169.328</v>
      </c>
      <c r="C2022" s="1">
        <v>169.328</v>
      </c>
      <c r="D2022" s="1">
        <v>9334.1357000000007</v>
      </c>
      <c r="E2022" s="1">
        <v>97.435000000000002</v>
      </c>
      <c r="F2022" s="1">
        <v>1041.6892</v>
      </c>
      <c r="G2022" s="1">
        <v>0.33900000000000002</v>
      </c>
    </row>
    <row r="2023" spans="1:7" x14ac:dyDescent="0.3">
      <c r="A2023">
        <v>2021</v>
      </c>
      <c r="B2023" s="1">
        <v>169.41200000000001</v>
      </c>
      <c r="C2023" s="1">
        <v>169.41200000000001</v>
      </c>
      <c r="D2023" s="1">
        <v>9329.2837</v>
      </c>
      <c r="E2023" s="1">
        <v>82.465000000000003</v>
      </c>
      <c r="F2023" s="1">
        <v>1029.3557000000001</v>
      </c>
      <c r="G2023" s="1">
        <v>0.253</v>
      </c>
    </row>
    <row r="2024" spans="1:7" x14ac:dyDescent="0.3">
      <c r="A2024">
        <v>2022</v>
      </c>
      <c r="B2024" s="1">
        <v>169.495</v>
      </c>
      <c r="C2024" s="1">
        <v>169.495</v>
      </c>
      <c r="D2024" s="1">
        <v>9446.9824000000008</v>
      </c>
      <c r="E2024" s="1">
        <v>98.78</v>
      </c>
      <c r="F2024" s="1">
        <v>981.10170000000005</v>
      </c>
      <c r="G2024" s="1">
        <v>0.71750000000000003</v>
      </c>
    </row>
    <row r="2025" spans="1:7" x14ac:dyDescent="0.3">
      <c r="A2025">
        <v>2023</v>
      </c>
      <c r="B2025" s="1">
        <v>169.57900000000001</v>
      </c>
      <c r="C2025" s="1">
        <v>169.57900000000001</v>
      </c>
      <c r="D2025" s="1">
        <v>9303.9010999999991</v>
      </c>
      <c r="E2025" s="1">
        <v>92.99</v>
      </c>
      <c r="F2025" s="1">
        <v>122.01139999999999</v>
      </c>
      <c r="G2025" s="1">
        <v>0.2303</v>
      </c>
    </row>
    <row r="2026" spans="1:7" x14ac:dyDescent="0.3">
      <c r="A2026">
        <v>2024</v>
      </c>
      <c r="B2026" s="1">
        <v>169.66300000000001</v>
      </c>
      <c r="C2026" s="1">
        <v>169.66300000000001</v>
      </c>
      <c r="D2026" s="1">
        <v>9262.2224999999999</v>
      </c>
      <c r="E2026" s="1">
        <v>98.081999999999994</v>
      </c>
      <c r="F2026" s="1">
        <v>940.50900000000001</v>
      </c>
      <c r="G2026" s="1">
        <v>0.129</v>
      </c>
    </row>
    <row r="2027" spans="1:7" x14ac:dyDescent="0.3">
      <c r="A2027">
        <v>2025</v>
      </c>
      <c r="B2027" s="1">
        <v>169.74700000000001</v>
      </c>
      <c r="C2027" s="1">
        <v>169.74700000000001</v>
      </c>
      <c r="D2027" s="1">
        <v>9312.0589</v>
      </c>
      <c r="E2027" s="1">
        <v>97.691000000000003</v>
      </c>
      <c r="F2027" s="1">
        <v>1050.5967000000001</v>
      </c>
      <c r="G2027" s="1">
        <v>0.2046</v>
      </c>
    </row>
    <row r="2028" spans="1:7" x14ac:dyDescent="0.3">
      <c r="A2028">
        <v>2026</v>
      </c>
      <c r="B2028" s="1">
        <v>169.83099999999999</v>
      </c>
      <c r="C2028" s="1">
        <v>169.83099999999999</v>
      </c>
      <c r="D2028" s="1">
        <v>9490.5705999999991</v>
      </c>
      <c r="E2028" s="1">
        <v>87.06</v>
      </c>
      <c r="F2028" s="1">
        <v>1116.9031</v>
      </c>
      <c r="G2028" s="1">
        <v>1.0543</v>
      </c>
    </row>
    <row r="2029" spans="1:7" x14ac:dyDescent="0.3">
      <c r="A2029">
        <v>2027</v>
      </c>
      <c r="B2029" s="1">
        <v>169.91499999999999</v>
      </c>
      <c r="C2029" s="1">
        <v>169.91499999999999</v>
      </c>
      <c r="D2029" s="1">
        <v>9359.9601999999995</v>
      </c>
      <c r="E2029" s="1">
        <v>99.668999999999997</v>
      </c>
      <c r="F2029" s="1">
        <v>1080.6776</v>
      </c>
      <c r="G2029" s="1">
        <v>0.29430000000000001</v>
      </c>
    </row>
    <row r="2030" spans="1:7" x14ac:dyDescent="0.3">
      <c r="A2030">
        <v>2028</v>
      </c>
      <c r="B2030" s="1">
        <v>169.999</v>
      </c>
      <c r="C2030" s="1">
        <v>169.999</v>
      </c>
      <c r="D2030" s="1">
        <v>9353.6722000000009</v>
      </c>
      <c r="E2030" s="1">
        <v>88.599000000000004</v>
      </c>
      <c r="F2030" s="1">
        <v>1056.8743999999999</v>
      </c>
      <c r="G2030" s="1">
        <v>0.4642</v>
      </c>
    </row>
    <row r="2031" spans="1:7" x14ac:dyDescent="0.3">
      <c r="A2031">
        <v>2029</v>
      </c>
      <c r="B2031" s="1">
        <v>170.08199999999999</v>
      </c>
      <c r="C2031" s="1">
        <v>170.08199999999999</v>
      </c>
      <c r="D2031" s="1">
        <v>9501.2203000000009</v>
      </c>
      <c r="E2031" s="1">
        <v>86.331999999999994</v>
      </c>
      <c r="F2031" s="1">
        <v>1114.6293000000001</v>
      </c>
      <c r="G2031" s="1">
        <v>1.1775</v>
      </c>
    </row>
    <row r="2032" spans="1:7" x14ac:dyDescent="0.3">
      <c r="A2032">
        <v>2030</v>
      </c>
      <c r="B2032" s="1">
        <v>170.166</v>
      </c>
      <c r="C2032" s="1">
        <v>170.166</v>
      </c>
      <c r="D2032" s="1">
        <v>9401.2623000000003</v>
      </c>
      <c r="E2032" s="1">
        <v>97.724000000000004</v>
      </c>
      <c r="F2032" s="1">
        <v>1028.5264</v>
      </c>
      <c r="G2032" s="1">
        <v>1.1059000000000001</v>
      </c>
    </row>
    <row r="2033" spans="1:7" x14ac:dyDescent="0.3">
      <c r="A2033">
        <v>2031</v>
      </c>
      <c r="B2033" s="1">
        <v>170.25</v>
      </c>
      <c r="C2033" s="1">
        <v>170.25</v>
      </c>
      <c r="D2033" s="1">
        <v>9267.3678</v>
      </c>
      <c r="E2033" s="1">
        <v>106.13800000000001</v>
      </c>
      <c r="F2033" s="1">
        <v>1061.1677</v>
      </c>
      <c r="G2033" s="1">
        <v>0.1051</v>
      </c>
    </row>
    <row r="2034" spans="1:7" x14ac:dyDescent="0.3">
      <c r="A2034">
        <v>2032</v>
      </c>
      <c r="B2034" s="1">
        <v>170.334</v>
      </c>
      <c r="C2034" s="1">
        <v>170.334</v>
      </c>
      <c r="D2034" s="1">
        <v>9172.7302999999993</v>
      </c>
      <c r="E2034" s="1">
        <v>97.302000000000007</v>
      </c>
      <c r="F2034" s="1">
        <v>1032.04</v>
      </c>
      <c r="G2034" s="1">
        <v>7.2599999999999998E-2</v>
      </c>
    </row>
    <row r="2035" spans="1:7" x14ac:dyDescent="0.3">
      <c r="A2035">
        <v>2033</v>
      </c>
      <c r="B2035" s="1">
        <v>170.41800000000001</v>
      </c>
      <c r="C2035" s="1">
        <v>170.41800000000001</v>
      </c>
      <c r="D2035" s="1">
        <v>9315.0269000000008</v>
      </c>
      <c r="E2035" s="1">
        <v>95.11</v>
      </c>
      <c r="F2035" s="1">
        <v>956.78779999999995</v>
      </c>
      <c r="G2035" s="1">
        <v>0.36919999999999997</v>
      </c>
    </row>
    <row r="2036" spans="1:7" x14ac:dyDescent="0.3">
      <c r="A2036">
        <v>2034</v>
      </c>
      <c r="B2036" s="1">
        <v>170.50200000000001</v>
      </c>
      <c r="C2036" s="1">
        <v>170.50200000000001</v>
      </c>
      <c r="D2036" s="1">
        <v>9379.5813999999991</v>
      </c>
      <c r="E2036" s="1">
        <v>92.697999999999993</v>
      </c>
      <c r="F2036" s="1">
        <v>1028.3426999999999</v>
      </c>
      <c r="G2036" s="1">
        <v>0.43780000000000002</v>
      </c>
    </row>
    <row r="2037" spans="1:7" x14ac:dyDescent="0.3">
      <c r="A2037">
        <v>2035</v>
      </c>
      <c r="B2037" s="1">
        <v>170.58500000000001</v>
      </c>
      <c r="C2037" s="1">
        <v>170.58500000000001</v>
      </c>
      <c r="D2037" s="1">
        <v>9140.3538000000008</v>
      </c>
      <c r="E2037" s="1">
        <v>103.52800000000001</v>
      </c>
      <c r="F2037" s="1">
        <v>181.74959999999999</v>
      </c>
      <c r="G2037" s="1">
        <v>8.5500000000000007E-2</v>
      </c>
    </row>
    <row r="2038" spans="1:7" x14ac:dyDescent="0.3">
      <c r="A2038">
        <v>2036</v>
      </c>
      <c r="B2038" s="1">
        <v>170.66900000000001</v>
      </c>
      <c r="C2038" s="1">
        <v>170.66900000000001</v>
      </c>
      <c r="D2038" s="1">
        <v>9305.5902999999998</v>
      </c>
      <c r="E2038" s="1">
        <v>96.959000000000003</v>
      </c>
      <c r="F2038" s="1">
        <v>174.52889999999999</v>
      </c>
      <c r="G2038" s="1">
        <v>0.15709999999999999</v>
      </c>
    </row>
    <row r="2039" spans="1:7" x14ac:dyDescent="0.3">
      <c r="A2039">
        <v>2037</v>
      </c>
      <c r="B2039" s="1">
        <v>170.75299999999999</v>
      </c>
      <c r="C2039" s="1">
        <v>170.75299999999999</v>
      </c>
      <c r="D2039" s="1">
        <v>9377.1581000000006</v>
      </c>
      <c r="E2039" s="1">
        <v>103.574</v>
      </c>
      <c r="F2039" s="1">
        <v>1124.5980999999999</v>
      </c>
      <c r="G2039" s="1">
        <v>0.46460000000000001</v>
      </c>
    </row>
    <row r="2040" spans="1:7" x14ac:dyDescent="0.3">
      <c r="A2040">
        <v>2038</v>
      </c>
      <c r="B2040" s="1">
        <v>170.83699999999999</v>
      </c>
      <c r="C2040" s="1">
        <v>170.83699999999999</v>
      </c>
      <c r="D2040" s="1">
        <v>9462.5936000000002</v>
      </c>
      <c r="E2040" s="1">
        <v>101.735</v>
      </c>
      <c r="F2040" s="1">
        <v>1106.4259999999999</v>
      </c>
      <c r="G2040" s="1">
        <v>0.4617</v>
      </c>
    </row>
    <row r="2041" spans="1:7" x14ac:dyDescent="0.3">
      <c r="A2041">
        <v>2039</v>
      </c>
      <c r="B2041" s="1">
        <v>170.92099999999999</v>
      </c>
      <c r="C2041" s="1">
        <v>170.92099999999999</v>
      </c>
      <c r="D2041" s="1">
        <v>9447.3351000000002</v>
      </c>
      <c r="E2041" s="1">
        <v>95.551000000000002</v>
      </c>
      <c r="F2041" s="1">
        <v>159.12690000000001</v>
      </c>
      <c r="G2041" s="1">
        <v>0.64770000000000005</v>
      </c>
    </row>
    <row r="2042" spans="1:7" x14ac:dyDescent="0.3">
      <c r="A2042">
        <v>2040</v>
      </c>
      <c r="B2042" s="1">
        <v>171.005</v>
      </c>
      <c r="C2042" s="1">
        <v>171.005</v>
      </c>
      <c r="D2042" s="1">
        <v>9322.7445000000007</v>
      </c>
      <c r="E2042" s="1">
        <v>106.405</v>
      </c>
      <c r="F2042" s="1">
        <v>1000.1732</v>
      </c>
      <c r="G2042" s="1">
        <v>0.27189999999999998</v>
      </c>
    </row>
    <row r="2043" spans="1:7" x14ac:dyDescent="0.3">
      <c r="A2043">
        <v>2041</v>
      </c>
      <c r="B2043" s="1">
        <v>171.089</v>
      </c>
      <c r="C2043" s="1">
        <v>171.089</v>
      </c>
      <c r="D2043" s="1">
        <v>9331.2402999999995</v>
      </c>
      <c r="E2043" s="1">
        <v>105.58499999999999</v>
      </c>
      <c r="F2043" s="1">
        <v>937.5693</v>
      </c>
      <c r="G2043" s="1">
        <v>0.50190000000000001</v>
      </c>
    </row>
    <row r="2044" spans="1:7" x14ac:dyDescent="0.3">
      <c r="A2044">
        <v>2042</v>
      </c>
      <c r="B2044" s="1">
        <v>171.172</v>
      </c>
      <c r="C2044" s="1">
        <v>171.172</v>
      </c>
      <c r="D2044" s="1">
        <v>9349.9114000000009</v>
      </c>
      <c r="E2044" s="1">
        <v>91.251999999999995</v>
      </c>
      <c r="F2044" s="1">
        <v>119.4332</v>
      </c>
      <c r="G2044" s="1">
        <v>0.6089</v>
      </c>
    </row>
    <row r="2045" spans="1:7" x14ac:dyDescent="0.3">
      <c r="A2045">
        <v>2043</v>
      </c>
      <c r="B2045" s="1">
        <v>171.256</v>
      </c>
      <c r="C2045" s="1">
        <v>171.256</v>
      </c>
      <c r="D2045" s="1">
        <v>9145.0182000000004</v>
      </c>
      <c r="E2045" s="1">
        <v>91.146000000000001</v>
      </c>
      <c r="F2045" s="1">
        <v>155.9085</v>
      </c>
      <c r="G2045" s="1">
        <v>7.2499999999999995E-2</v>
      </c>
    </row>
    <row r="2046" spans="1:7" x14ac:dyDescent="0.3">
      <c r="A2046">
        <v>2044</v>
      </c>
      <c r="B2046" s="1">
        <v>171.34</v>
      </c>
      <c r="C2046" s="1">
        <v>171.34</v>
      </c>
      <c r="D2046" s="1">
        <v>9131.3966999999993</v>
      </c>
      <c r="E2046" s="1">
        <v>96.066000000000003</v>
      </c>
      <c r="F2046" s="1">
        <v>985.10709999999995</v>
      </c>
      <c r="G2046" s="1">
        <v>5.8000000000000003E-2</v>
      </c>
    </row>
    <row r="2047" spans="1:7" x14ac:dyDescent="0.3">
      <c r="A2047">
        <v>2045</v>
      </c>
      <c r="B2047" s="1">
        <v>171.42400000000001</v>
      </c>
      <c r="C2047" s="1">
        <v>171.42400000000001</v>
      </c>
      <c r="D2047" s="1">
        <v>9294.8415000000005</v>
      </c>
      <c r="E2047" s="1">
        <v>115.664</v>
      </c>
      <c r="F2047" s="1">
        <v>1094.2272</v>
      </c>
      <c r="G2047" s="1">
        <v>0.1303</v>
      </c>
    </row>
    <row r="2048" spans="1:7" x14ac:dyDescent="0.3">
      <c r="A2048">
        <v>2046</v>
      </c>
      <c r="B2048" s="1">
        <v>171.50800000000001</v>
      </c>
      <c r="C2048" s="1">
        <v>171.50800000000001</v>
      </c>
      <c r="D2048" s="1">
        <v>9349.3076000000001</v>
      </c>
      <c r="E2048" s="1">
        <v>101.73699999999999</v>
      </c>
      <c r="F2048" s="1">
        <v>135.07589999999999</v>
      </c>
      <c r="G2048" s="1">
        <v>0.501</v>
      </c>
    </row>
    <row r="2049" spans="1:7" x14ac:dyDescent="0.3">
      <c r="A2049">
        <v>2047</v>
      </c>
      <c r="B2049" s="1">
        <v>171.59200000000001</v>
      </c>
      <c r="C2049" s="1">
        <v>171.59200000000001</v>
      </c>
      <c r="D2049" s="1">
        <v>9279.6638999999996</v>
      </c>
      <c r="E2049" s="1">
        <v>104.634</v>
      </c>
      <c r="F2049" s="1">
        <v>950.17039999999997</v>
      </c>
      <c r="G2049" s="1">
        <v>0.22800000000000001</v>
      </c>
    </row>
    <row r="2050" spans="1:7" x14ac:dyDescent="0.3">
      <c r="A2050">
        <v>2048</v>
      </c>
      <c r="B2050" s="1">
        <v>171.67500000000001</v>
      </c>
      <c r="C2050" s="1">
        <v>171.67500000000001</v>
      </c>
      <c r="D2050" s="1">
        <v>9259.6502999999993</v>
      </c>
      <c r="E2050" s="1">
        <v>111.917</v>
      </c>
      <c r="F2050" s="1">
        <v>932.4692</v>
      </c>
      <c r="G2050" s="1">
        <v>0.28520000000000001</v>
      </c>
    </row>
    <row r="2051" spans="1:7" x14ac:dyDescent="0.3">
      <c r="A2051">
        <v>2049</v>
      </c>
      <c r="B2051" s="1">
        <v>171.75899999999999</v>
      </c>
      <c r="C2051" s="1">
        <v>171.75899999999999</v>
      </c>
      <c r="D2051" s="1">
        <v>9216.6839</v>
      </c>
      <c r="E2051" s="1">
        <v>101.143</v>
      </c>
      <c r="F2051" s="1">
        <v>1002.2826</v>
      </c>
      <c r="G2051" s="1">
        <v>6.54E-2</v>
      </c>
    </row>
    <row r="2052" spans="1:7" x14ac:dyDescent="0.3">
      <c r="A2052">
        <v>2050</v>
      </c>
      <c r="B2052" s="1">
        <v>171.84299999999999</v>
      </c>
      <c r="C2052" s="1">
        <v>171.84299999999999</v>
      </c>
      <c r="D2052" s="1">
        <v>9280.6324999999997</v>
      </c>
      <c r="E2052" s="1">
        <v>106.33799999999999</v>
      </c>
      <c r="F2052" s="1">
        <v>1002.0357</v>
      </c>
      <c r="G2052" s="1">
        <v>0.19189999999999999</v>
      </c>
    </row>
    <row r="2053" spans="1:7" x14ac:dyDescent="0.3">
      <c r="A2053">
        <v>2051</v>
      </c>
      <c r="B2053" s="1">
        <v>171.92699999999999</v>
      </c>
      <c r="C2053" s="1">
        <v>171.92699999999999</v>
      </c>
      <c r="D2053" s="1">
        <v>9174.9902999999995</v>
      </c>
      <c r="E2053" s="1">
        <v>107.351</v>
      </c>
      <c r="F2053" s="1">
        <v>1000.7073</v>
      </c>
      <c r="G2053" s="1">
        <v>0.1474</v>
      </c>
    </row>
    <row r="2054" spans="1:7" x14ac:dyDescent="0.3">
      <c r="A2054">
        <v>2052</v>
      </c>
      <c r="B2054" s="1">
        <v>172.011</v>
      </c>
      <c r="C2054" s="1">
        <v>172.011</v>
      </c>
      <c r="D2054" s="1">
        <v>9344.4675999999999</v>
      </c>
      <c r="E2054" s="1">
        <v>104.006</v>
      </c>
      <c r="F2054" s="1">
        <v>944.70140000000004</v>
      </c>
      <c r="G2054" s="1">
        <v>0.3216</v>
      </c>
    </row>
    <row r="2055" spans="1:7" x14ac:dyDescent="0.3">
      <c r="A2055">
        <v>2053</v>
      </c>
      <c r="B2055" s="1">
        <v>172.095</v>
      </c>
      <c r="C2055" s="1">
        <v>172.095</v>
      </c>
      <c r="D2055" s="1">
        <v>9323.6919999999991</v>
      </c>
      <c r="E2055" s="1">
        <v>104.15900000000001</v>
      </c>
      <c r="F2055" s="1">
        <v>86.496799999999993</v>
      </c>
      <c r="G2055" s="1">
        <v>0.1459</v>
      </c>
    </row>
    <row r="2056" spans="1:7" x14ac:dyDescent="0.3">
      <c r="A2056">
        <v>2054</v>
      </c>
      <c r="B2056" s="1">
        <v>172.179</v>
      </c>
      <c r="C2056" s="1">
        <v>172.179</v>
      </c>
      <c r="D2056" s="1">
        <v>9364.7798999999995</v>
      </c>
      <c r="E2056" s="1">
        <v>105.29300000000001</v>
      </c>
      <c r="F2056" s="1">
        <v>76.673400000000001</v>
      </c>
      <c r="G2056" s="1">
        <v>0.3422</v>
      </c>
    </row>
    <row r="2057" spans="1:7" x14ac:dyDescent="0.3">
      <c r="A2057">
        <v>2055</v>
      </c>
      <c r="B2057" s="1">
        <v>172.262</v>
      </c>
      <c r="C2057" s="1">
        <v>172.262</v>
      </c>
      <c r="D2057" s="1">
        <v>9462.5741999999991</v>
      </c>
      <c r="E2057" s="1">
        <v>102.819</v>
      </c>
      <c r="F2057" s="1">
        <v>997.46</v>
      </c>
      <c r="G2057" s="1">
        <v>0.62339999999999995</v>
      </c>
    </row>
    <row r="2058" spans="1:7" x14ac:dyDescent="0.3">
      <c r="A2058">
        <v>2056</v>
      </c>
      <c r="B2058" s="1">
        <v>172.346</v>
      </c>
      <c r="C2058" s="1">
        <v>172.346</v>
      </c>
      <c r="D2058" s="1">
        <v>9334.2652999999991</v>
      </c>
      <c r="E2058" s="1">
        <v>102.17700000000001</v>
      </c>
      <c r="F2058" s="1">
        <v>137.69880000000001</v>
      </c>
      <c r="G2058" s="1">
        <v>0.28589999999999999</v>
      </c>
    </row>
    <row r="2059" spans="1:7" x14ac:dyDescent="0.3">
      <c r="A2059">
        <v>2057</v>
      </c>
      <c r="B2059" s="1">
        <v>172.43</v>
      </c>
      <c r="C2059" s="1">
        <v>172.43</v>
      </c>
      <c r="D2059" s="1">
        <v>9451.7363000000005</v>
      </c>
      <c r="E2059" s="1">
        <v>108.506</v>
      </c>
      <c r="F2059" s="1">
        <v>1059.2598</v>
      </c>
      <c r="G2059" s="1">
        <v>0.71830000000000005</v>
      </c>
    </row>
    <row r="2060" spans="1:7" x14ac:dyDescent="0.3">
      <c r="A2060">
        <v>2058</v>
      </c>
      <c r="B2060" s="1">
        <v>172.51400000000001</v>
      </c>
      <c r="C2060" s="1">
        <v>172.51400000000001</v>
      </c>
      <c r="D2060" s="1">
        <v>9141.1298000000006</v>
      </c>
      <c r="E2060" s="1">
        <v>104.55</v>
      </c>
      <c r="F2060" s="1">
        <v>1096.7688000000001</v>
      </c>
      <c r="G2060" s="1">
        <v>4.9000000000000002E-2</v>
      </c>
    </row>
    <row r="2061" spans="1:7" x14ac:dyDescent="0.3">
      <c r="A2061">
        <v>2059</v>
      </c>
      <c r="B2061" s="1">
        <v>172.59800000000001</v>
      </c>
      <c r="C2061" s="1">
        <v>172.59800000000001</v>
      </c>
      <c r="D2061" s="1">
        <v>9424.7526999999991</v>
      </c>
      <c r="E2061" s="1">
        <v>103.18</v>
      </c>
      <c r="F2061" s="1">
        <v>1082.9555</v>
      </c>
      <c r="G2061" s="1">
        <v>0.4975</v>
      </c>
    </row>
    <row r="2062" spans="1:7" x14ac:dyDescent="0.3">
      <c r="A2062">
        <v>2060</v>
      </c>
      <c r="B2062" s="1">
        <v>172.68199999999999</v>
      </c>
      <c r="C2062" s="1">
        <v>172.68199999999999</v>
      </c>
      <c r="D2062" s="1">
        <v>9500.7296000000006</v>
      </c>
      <c r="E2062" s="1">
        <v>101.96899999999999</v>
      </c>
      <c r="F2062" s="1">
        <v>1047.7913000000001</v>
      </c>
      <c r="G2062" s="1">
        <v>1.4802</v>
      </c>
    </row>
    <row r="2063" spans="1:7" x14ac:dyDescent="0.3">
      <c r="A2063">
        <v>2061</v>
      </c>
      <c r="B2063" s="1">
        <v>172.76499999999999</v>
      </c>
      <c r="C2063" s="1">
        <v>172.76499999999999</v>
      </c>
      <c r="D2063" s="1">
        <v>9249.1069000000007</v>
      </c>
      <c r="E2063" s="1">
        <v>108.73</v>
      </c>
      <c r="F2063" s="1">
        <v>1283.7144000000001</v>
      </c>
      <c r="G2063" s="1">
        <v>0.21390000000000001</v>
      </c>
    </row>
    <row r="2064" spans="1:7" x14ac:dyDescent="0.3">
      <c r="A2064">
        <v>2062</v>
      </c>
      <c r="B2064" s="1">
        <v>172.84899999999999</v>
      </c>
      <c r="C2064" s="1">
        <v>172.84899999999999</v>
      </c>
      <c r="D2064" s="1">
        <v>9088.1962000000003</v>
      </c>
      <c r="E2064" s="1">
        <v>100.845</v>
      </c>
      <c r="F2064" s="1">
        <v>1019.6191</v>
      </c>
      <c r="G2064" s="1">
        <v>8.5800000000000001E-2</v>
      </c>
    </row>
    <row r="2065" spans="1:7" x14ac:dyDescent="0.3">
      <c r="A2065">
        <v>2063</v>
      </c>
      <c r="B2065" s="1">
        <v>172.93299999999999</v>
      </c>
      <c r="C2065" s="1">
        <v>172.93299999999999</v>
      </c>
      <c r="D2065" s="1">
        <v>9154.8917000000001</v>
      </c>
      <c r="E2065" s="1">
        <v>116.393</v>
      </c>
      <c r="F2065" s="1">
        <v>945.07280000000003</v>
      </c>
      <c r="G2065" s="1">
        <v>5.9400000000000001E-2</v>
      </c>
    </row>
    <row r="2066" spans="1:7" x14ac:dyDescent="0.3">
      <c r="A2066">
        <v>2064</v>
      </c>
      <c r="B2066" s="1">
        <v>173.017</v>
      </c>
      <c r="C2066" s="1">
        <v>173.017</v>
      </c>
      <c r="D2066" s="1">
        <v>9363.6478000000006</v>
      </c>
      <c r="E2066" s="1">
        <v>96.944000000000003</v>
      </c>
      <c r="F2066" s="1">
        <v>1059.9807000000001</v>
      </c>
      <c r="G2066" s="1">
        <v>0.36720000000000003</v>
      </c>
    </row>
    <row r="2067" spans="1:7" x14ac:dyDescent="0.3">
      <c r="A2067">
        <v>2065</v>
      </c>
      <c r="B2067" s="1">
        <v>173.101</v>
      </c>
      <c r="C2067" s="1">
        <v>173.101</v>
      </c>
      <c r="D2067" s="1">
        <v>9248.7482999999993</v>
      </c>
      <c r="E2067" s="1">
        <v>104.851</v>
      </c>
      <c r="F2067" s="1">
        <v>108.86660000000001</v>
      </c>
      <c r="G2067" s="1">
        <v>0.14749999999999999</v>
      </c>
    </row>
    <row r="2068" spans="1:7" x14ac:dyDescent="0.3">
      <c r="A2068">
        <v>2066</v>
      </c>
      <c r="B2068" s="1">
        <v>173.185</v>
      </c>
      <c r="C2068" s="1">
        <v>173.185</v>
      </c>
      <c r="D2068" s="1">
        <v>9344.5694000000003</v>
      </c>
      <c r="E2068" s="1">
        <v>113.872</v>
      </c>
      <c r="F2068" s="1">
        <v>1094.6758</v>
      </c>
      <c r="G2068" s="1">
        <v>0.36969999999999997</v>
      </c>
    </row>
    <row r="2069" spans="1:7" x14ac:dyDescent="0.3">
      <c r="A2069">
        <v>2067</v>
      </c>
      <c r="B2069" s="1">
        <v>173.26900000000001</v>
      </c>
      <c r="C2069" s="1">
        <v>173.26900000000001</v>
      </c>
      <c r="D2069" s="1">
        <v>9368.6463999999996</v>
      </c>
      <c r="E2069" s="1">
        <v>99.241</v>
      </c>
      <c r="F2069" s="1">
        <v>1025.45</v>
      </c>
      <c r="G2069" s="1">
        <v>0.28639999999999999</v>
      </c>
    </row>
    <row r="2070" spans="1:7" x14ac:dyDescent="0.3">
      <c r="A2070">
        <v>2068</v>
      </c>
      <c r="B2070" s="1">
        <v>173.352</v>
      </c>
      <c r="C2070" s="1">
        <v>173.352</v>
      </c>
      <c r="D2070" s="1">
        <v>9276.5974000000006</v>
      </c>
      <c r="E2070" s="1">
        <v>104.872</v>
      </c>
      <c r="F2070" s="1">
        <v>1012.6066</v>
      </c>
      <c r="G2070" s="1">
        <v>9.5600000000000004E-2</v>
      </c>
    </row>
    <row r="2071" spans="1:7" x14ac:dyDescent="0.3">
      <c r="A2071">
        <v>2069</v>
      </c>
      <c r="B2071" s="1">
        <v>173.43600000000001</v>
      </c>
      <c r="C2071" s="1">
        <v>173.43600000000001</v>
      </c>
      <c r="D2071" s="1">
        <v>9284.2270000000008</v>
      </c>
      <c r="E2071" s="1">
        <v>98.551000000000002</v>
      </c>
      <c r="F2071" s="1">
        <v>1214.8652999999999</v>
      </c>
      <c r="G2071" s="1">
        <v>6.4000000000000001E-2</v>
      </c>
    </row>
    <row r="2072" spans="1:7" x14ac:dyDescent="0.3">
      <c r="A2072">
        <v>2070</v>
      </c>
      <c r="B2072" s="1">
        <v>173.52</v>
      </c>
      <c r="C2072" s="1">
        <v>173.52</v>
      </c>
      <c r="D2072" s="1">
        <v>9364.1232999999993</v>
      </c>
      <c r="E2072" s="1">
        <v>122.504</v>
      </c>
      <c r="F2072" s="1">
        <v>1084.0373</v>
      </c>
      <c r="G2072" s="1">
        <v>0.12590000000000001</v>
      </c>
    </row>
    <row r="2073" spans="1:7" x14ac:dyDescent="0.3">
      <c r="A2073">
        <v>2071</v>
      </c>
      <c r="B2073" s="1">
        <v>173.60400000000001</v>
      </c>
      <c r="C2073" s="1">
        <v>173.60400000000001</v>
      </c>
      <c r="D2073" s="1">
        <v>9610.9032999999999</v>
      </c>
      <c r="E2073" s="1">
        <v>104.86499999999999</v>
      </c>
      <c r="F2073" s="1">
        <v>1075.1614999999999</v>
      </c>
      <c r="G2073" s="1">
        <v>0.81159999999999999</v>
      </c>
    </row>
    <row r="2074" spans="1:7" x14ac:dyDescent="0.3">
      <c r="A2074">
        <v>2072</v>
      </c>
      <c r="B2074" s="1">
        <v>173.68799999999999</v>
      </c>
      <c r="C2074" s="1">
        <v>173.68799999999999</v>
      </c>
      <c r="D2074" s="1">
        <v>9499.5044999999991</v>
      </c>
      <c r="E2074" s="1">
        <v>103.387</v>
      </c>
      <c r="F2074" s="1">
        <v>1036.3985</v>
      </c>
      <c r="G2074" s="1">
        <v>0.78500000000000003</v>
      </c>
    </row>
    <row r="2075" spans="1:7" x14ac:dyDescent="0.3">
      <c r="A2075">
        <v>2073</v>
      </c>
      <c r="B2075" s="1">
        <v>173.77199999999999</v>
      </c>
      <c r="C2075" s="1">
        <v>173.77199999999999</v>
      </c>
      <c r="D2075" s="1">
        <v>9364.3446000000004</v>
      </c>
      <c r="E2075" s="1">
        <v>105.474</v>
      </c>
      <c r="F2075" s="1">
        <v>1144.0111999999999</v>
      </c>
      <c r="G2075" s="1">
        <v>0.2555</v>
      </c>
    </row>
    <row r="2076" spans="1:7" x14ac:dyDescent="0.3">
      <c r="A2076">
        <v>2074</v>
      </c>
      <c r="B2076" s="1">
        <v>173.85499999999999</v>
      </c>
      <c r="C2076" s="1">
        <v>173.85499999999999</v>
      </c>
      <c r="D2076" s="1">
        <v>9463.3616000000002</v>
      </c>
      <c r="E2076" s="1">
        <v>100.11</v>
      </c>
      <c r="F2076" s="1">
        <v>1065.8664000000001</v>
      </c>
      <c r="G2076" s="1">
        <v>0.38600000000000001</v>
      </c>
    </row>
    <row r="2077" spans="1:7" x14ac:dyDescent="0.3">
      <c r="A2077">
        <v>2075</v>
      </c>
      <c r="B2077" s="1">
        <v>173.93899999999999</v>
      </c>
      <c r="C2077" s="1">
        <v>173.93899999999999</v>
      </c>
      <c r="D2077" s="1">
        <v>9287.1995999999999</v>
      </c>
      <c r="E2077" s="1">
        <v>111.24299999999999</v>
      </c>
      <c r="F2077" s="1">
        <v>930.05740000000003</v>
      </c>
      <c r="G2077" s="1">
        <v>0.1179</v>
      </c>
    </row>
    <row r="2078" spans="1:7" x14ac:dyDescent="0.3">
      <c r="A2078">
        <v>2076</v>
      </c>
      <c r="B2078" s="1">
        <v>174.023</v>
      </c>
      <c r="C2078" s="1">
        <v>174.023</v>
      </c>
      <c r="D2078" s="1">
        <v>9411.6823000000004</v>
      </c>
      <c r="E2078" s="1">
        <v>121.551</v>
      </c>
      <c r="F2078" s="1">
        <v>967.51490000000001</v>
      </c>
      <c r="G2078" s="1">
        <v>0.41720000000000002</v>
      </c>
    </row>
    <row r="2079" spans="1:7" x14ac:dyDescent="0.3">
      <c r="A2079">
        <v>2077</v>
      </c>
      <c r="B2079" s="1">
        <v>174.107</v>
      </c>
      <c r="C2079" s="1">
        <v>174.107</v>
      </c>
      <c r="D2079" s="1">
        <v>9383.8227999999999</v>
      </c>
      <c r="E2079" s="1">
        <v>103.392</v>
      </c>
      <c r="F2079" s="1">
        <v>917.36800000000005</v>
      </c>
      <c r="G2079" s="1">
        <v>0.32119999999999999</v>
      </c>
    </row>
    <row r="2080" spans="1:7" x14ac:dyDescent="0.3">
      <c r="A2080">
        <v>2078</v>
      </c>
      <c r="B2080" s="1">
        <v>174.191</v>
      </c>
      <c r="C2080" s="1">
        <v>174.191</v>
      </c>
      <c r="D2080" s="1">
        <v>9423.0396999999994</v>
      </c>
      <c r="E2080" s="1">
        <v>112.154</v>
      </c>
      <c r="F2080" s="1">
        <v>998.05600000000004</v>
      </c>
      <c r="G2080" s="1">
        <v>0.55320000000000003</v>
      </c>
    </row>
    <row r="2081" spans="1:7" x14ac:dyDescent="0.3">
      <c r="A2081">
        <v>2079</v>
      </c>
      <c r="B2081" s="1">
        <v>174.27500000000001</v>
      </c>
      <c r="C2081" s="1">
        <v>174.27500000000001</v>
      </c>
      <c r="D2081" s="1">
        <v>9205.5501999999997</v>
      </c>
      <c r="E2081" s="1">
        <v>125.22199999999999</v>
      </c>
      <c r="F2081" s="1">
        <v>135.28100000000001</v>
      </c>
      <c r="G2081" s="1">
        <v>5.1999999999999998E-2</v>
      </c>
    </row>
    <row r="2082" spans="1:7" x14ac:dyDescent="0.3">
      <c r="A2082">
        <v>2080</v>
      </c>
      <c r="B2082" s="1">
        <v>174.35900000000001</v>
      </c>
      <c r="C2082" s="1">
        <v>174.35900000000001</v>
      </c>
      <c r="D2082" s="1">
        <v>9376.4279999999999</v>
      </c>
      <c r="E2082" s="1">
        <v>116.765</v>
      </c>
      <c r="F2082" s="1">
        <v>88.411000000000001</v>
      </c>
      <c r="G2082" s="1">
        <v>0.25</v>
      </c>
    </row>
    <row r="2083" spans="1:7" x14ac:dyDescent="0.3">
      <c r="A2083">
        <v>2081</v>
      </c>
      <c r="B2083" s="1">
        <v>174.44200000000001</v>
      </c>
      <c r="C2083" s="1">
        <v>174.44200000000001</v>
      </c>
      <c r="D2083" s="1">
        <v>9360.2726999999995</v>
      </c>
      <c r="E2083" s="1">
        <v>119.19</v>
      </c>
      <c r="F2083" s="1">
        <v>1021.0787</v>
      </c>
      <c r="G2083" s="1">
        <v>0.39179999999999998</v>
      </c>
    </row>
    <row r="2084" spans="1:7" x14ac:dyDescent="0.3">
      <c r="A2084">
        <v>2082</v>
      </c>
      <c r="B2084" s="1">
        <v>174.52600000000001</v>
      </c>
      <c r="C2084" s="1">
        <v>174.52600000000001</v>
      </c>
      <c r="D2084" s="1">
        <v>9529.1481999999996</v>
      </c>
      <c r="E2084" s="1">
        <v>111.471</v>
      </c>
      <c r="F2084" s="1">
        <v>1076.1812</v>
      </c>
      <c r="G2084" s="1">
        <v>0.60499999999999998</v>
      </c>
    </row>
    <row r="2085" spans="1:7" x14ac:dyDescent="0.3">
      <c r="A2085">
        <v>2083</v>
      </c>
      <c r="B2085" s="1">
        <v>174.61</v>
      </c>
      <c r="C2085" s="1">
        <v>174.61</v>
      </c>
      <c r="D2085" s="1">
        <v>9310.3104000000003</v>
      </c>
      <c r="E2085" s="1">
        <v>103.06699999999999</v>
      </c>
      <c r="F2085" s="1">
        <v>1105.9182000000001</v>
      </c>
      <c r="G2085" s="1">
        <v>0.15579999999999999</v>
      </c>
    </row>
    <row r="2086" spans="1:7" x14ac:dyDescent="0.3">
      <c r="A2086">
        <v>2084</v>
      </c>
      <c r="B2086" s="1">
        <v>174.69399999999999</v>
      </c>
      <c r="C2086" s="1">
        <v>174.69399999999999</v>
      </c>
      <c r="D2086" s="1">
        <v>9205.8770999999997</v>
      </c>
      <c r="E2086" s="1">
        <v>110.88800000000001</v>
      </c>
      <c r="F2086" s="1">
        <v>935.01869999999997</v>
      </c>
      <c r="G2086" s="1">
        <v>5.3400000000000003E-2</v>
      </c>
    </row>
    <row r="2087" spans="1:7" x14ac:dyDescent="0.3">
      <c r="A2087">
        <v>2085</v>
      </c>
      <c r="B2087" s="1">
        <v>174.77799999999999</v>
      </c>
      <c r="C2087" s="1">
        <v>174.77799999999999</v>
      </c>
      <c r="D2087" s="1">
        <v>9261.1862000000001</v>
      </c>
      <c r="E2087" s="1">
        <v>109.523</v>
      </c>
      <c r="F2087" s="1">
        <v>1117.1469999999999</v>
      </c>
      <c r="G2087" s="1">
        <v>7.0999999999999994E-2</v>
      </c>
    </row>
    <row r="2088" spans="1:7" x14ac:dyDescent="0.3">
      <c r="A2088">
        <v>2086</v>
      </c>
      <c r="B2088" s="1">
        <v>174.86199999999999</v>
      </c>
      <c r="C2088" s="1">
        <v>174.86199999999999</v>
      </c>
      <c r="D2088" s="1">
        <v>9370.3132999999998</v>
      </c>
      <c r="E2088" s="1">
        <v>123.163</v>
      </c>
      <c r="F2088" s="1">
        <v>158.3527</v>
      </c>
      <c r="G2088" s="1">
        <v>0.2898</v>
      </c>
    </row>
    <row r="2089" spans="1:7" x14ac:dyDescent="0.3">
      <c r="A2089">
        <v>2087</v>
      </c>
      <c r="B2089" s="1">
        <v>174.94499999999999</v>
      </c>
      <c r="C2089" s="1">
        <v>174.94499999999999</v>
      </c>
      <c r="D2089" s="1">
        <v>9218.8976000000002</v>
      </c>
      <c r="E2089" s="1">
        <v>128.40299999999999</v>
      </c>
      <c r="F2089" s="1">
        <v>999.57989999999995</v>
      </c>
      <c r="G2089" s="1">
        <v>4.3200000000000002E-2</v>
      </c>
    </row>
    <row r="2090" spans="1:7" x14ac:dyDescent="0.3">
      <c r="A2090">
        <v>2088</v>
      </c>
      <c r="B2090" s="1">
        <v>175.029</v>
      </c>
      <c r="C2090" s="1">
        <v>175.029</v>
      </c>
      <c r="D2090" s="1">
        <v>9243.9662000000008</v>
      </c>
      <c r="E2090" s="1">
        <v>96.05</v>
      </c>
      <c r="F2090" s="1">
        <v>137.12710000000001</v>
      </c>
      <c r="G2090" s="1">
        <v>7.6899999999999996E-2</v>
      </c>
    </row>
    <row r="2091" spans="1:7" x14ac:dyDescent="0.3">
      <c r="A2091">
        <v>2089</v>
      </c>
      <c r="B2091" s="1">
        <v>175.113</v>
      </c>
      <c r="C2091" s="1">
        <v>175.113</v>
      </c>
      <c r="D2091" s="1">
        <v>9288.0007000000005</v>
      </c>
      <c r="E2091" s="1">
        <v>121.467</v>
      </c>
      <c r="F2091" s="1">
        <v>87.739900000000006</v>
      </c>
      <c r="G2091" s="1">
        <v>9.1600000000000001E-2</v>
      </c>
    </row>
    <row r="2092" spans="1:7" x14ac:dyDescent="0.3">
      <c r="A2092">
        <v>2090</v>
      </c>
      <c r="B2092" s="1">
        <v>175.197</v>
      </c>
      <c r="C2092" s="1">
        <v>175.197</v>
      </c>
      <c r="D2092" s="1">
        <v>9321.9276000000009</v>
      </c>
      <c r="E2092" s="1">
        <v>119.697</v>
      </c>
      <c r="F2092" s="1">
        <v>1099.6175000000001</v>
      </c>
      <c r="G2092" s="1">
        <v>0.1042</v>
      </c>
    </row>
    <row r="2093" spans="1:7" x14ac:dyDescent="0.3">
      <c r="A2093">
        <v>2091</v>
      </c>
      <c r="B2093" s="1">
        <v>175.28100000000001</v>
      </c>
      <c r="C2093" s="1">
        <v>175.28100000000001</v>
      </c>
      <c r="D2093" s="1">
        <v>9113.0570000000007</v>
      </c>
      <c r="E2093" s="1">
        <v>111.29300000000001</v>
      </c>
      <c r="F2093" s="1">
        <v>77.370999999999995</v>
      </c>
      <c r="G2093" s="1">
        <v>2.1399999999999999E-2</v>
      </c>
    </row>
    <row r="2094" spans="1:7" x14ac:dyDescent="0.3">
      <c r="A2094">
        <v>2092</v>
      </c>
      <c r="B2094" s="1">
        <v>175.36500000000001</v>
      </c>
      <c r="C2094" s="1">
        <v>175.36500000000001</v>
      </c>
      <c r="D2094" s="1">
        <v>9299.6875</v>
      </c>
      <c r="E2094" s="1">
        <v>122.596</v>
      </c>
      <c r="F2094" s="1">
        <v>1058.3162</v>
      </c>
      <c r="G2094" s="1">
        <v>0.14399999999999999</v>
      </c>
    </row>
    <row r="2095" spans="1:7" x14ac:dyDescent="0.3">
      <c r="A2095">
        <v>2093</v>
      </c>
      <c r="B2095" s="1">
        <v>175.44900000000001</v>
      </c>
      <c r="C2095" s="1">
        <v>175.44900000000001</v>
      </c>
      <c r="D2095" s="1">
        <v>9139.1000999999997</v>
      </c>
      <c r="E2095" s="1">
        <v>112.611</v>
      </c>
      <c r="F2095" s="1">
        <v>1002.3003</v>
      </c>
      <c r="G2095" s="1">
        <v>6.08E-2</v>
      </c>
    </row>
    <row r="2096" spans="1:7" x14ac:dyDescent="0.3">
      <c r="A2096">
        <v>2094</v>
      </c>
      <c r="B2096" s="1">
        <v>175.53200000000001</v>
      </c>
      <c r="C2096" s="1">
        <v>175.53200000000001</v>
      </c>
      <c r="D2096" s="1">
        <v>9243.8281999999999</v>
      </c>
      <c r="E2096" s="1">
        <v>109.411</v>
      </c>
      <c r="F2096" s="1">
        <v>1073.5494000000001</v>
      </c>
      <c r="G2096" s="1">
        <v>4.0800000000000003E-2</v>
      </c>
    </row>
    <row r="2097" spans="1:7" x14ac:dyDescent="0.3">
      <c r="A2097">
        <v>2095</v>
      </c>
      <c r="B2097" s="1">
        <v>175.61600000000001</v>
      </c>
      <c r="C2097" s="1">
        <v>175.61600000000001</v>
      </c>
      <c r="D2097" s="1">
        <v>9251.6936000000005</v>
      </c>
      <c r="E2097" s="1">
        <v>115.562</v>
      </c>
      <c r="F2097" s="1">
        <v>964.86009999999999</v>
      </c>
      <c r="G2097" s="1">
        <v>9.8500000000000004E-2</v>
      </c>
    </row>
    <row r="2098" spans="1:7" x14ac:dyDescent="0.3">
      <c r="A2098">
        <v>2096</v>
      </c>
      <c r="B2098" s="1">
        <v>175.7</v>
      </c>
      <c r="C2098" s="1">
        <v>175.7</v>
      </c>
      <c r="D2098" s="1">
        <v>9281.9133999999995</v>
      </c>
      <c r="E2098" s="1">
        <v>113.294</v>
      </c>
      <c r="F2098" s="1">
        <v>975.90290000000005</v>
      </c>
      <c r="G2098" s="1">
        <v>0.12139999999999999</v>
      </c>
    </row>
    <row r="2099" spans="1:7" x14ac:dyDescent="0.3">
      <c r="A2099">
        <v>2097</v>
      </c>
      <c r="B2099" s="1">
        <v>175.78399999999999</v>
      </c>
      <c r="C2099" s="1">
        <v>175.78399999999999</v>
      </c>
      <c r="D2099" s="1">
        <v>9334.0337</v>
      </c>
      <c r="E2099" s="1">
        <v>112.4</v>
      </c>
      <c r="F2099" s="1">
        <v>1074.9828</v>
      </c>
      <c r="G2099" s="1">
        <v>0.14710000000000001</v>
      </c>
    </row>
    <row r="2100" spans="1:7" x14ac:dyDescent="0.3">
      <c r="A2100">
        <v>2098</v>
      </c>
      <c r="B2100" s="1">
        <v>175.86799999999999</v>
      </c>
      <c r="C2100" s="1">
        <v>175.86799999999999</v>
      </c>
      <c r="D2100" s="1">
        <v>9332.9855000000007</v>
      </c>
      <c r="E2100" s="1">
        <v>113.288</v>
      </c>
      <c r="F2100" s="1">
        <v>952.303</v>
      </c>
      <c r="G2100" s="1">
        <v>0.2616</v>
      </c>
    </row>
    <row r="2101" spans="1:7" x14ac:dyDescent="0.3">
      <c r="A2101">
        <v>2099</v>
      </c>
      <c r="B2101" s="1">
        <v>175.952</v>
      </c>
      <c r="C2101" s="1">
        <v>175.952</v>
      </c>
      <c r="D2101" s="1">
        <v>9550.1808000000001</v>
      </c>
      <c r="E2101" s="1">
        <v>106.999</v>
      </c>
      <c r="F2101" s="1">
        <v>132.83070000000001</v>
      </c>
      <c r="G2101" s="1">
        <v>0.94399999999999995</v>
      </c>
    </row>
    <row r="2102" spans="1:7" x14ac:dyDescent="0.3">
      <c r="A2102">
        <v>2100</v>
      </c>
      <c r="B2102" s="1">
        <v>176.035</v>
      </c>
      <c r="C2102" s="1">
        <v>176.035</v>
      </c>
      <c r="D2102" s="1">
        <v>9366.5730000000003</v>
      </c>
      <c r="E2102" s="1">
        <v>118.31699999999999</v>
      </c>
      <c r="F2102" s="1">
        <v>132.68610000000001</v>
      </c>
      <c r="G2102" s="1">
        <v>0.184</v>
      </c>
    </row>
    <row r="2103" spans="1:7" x14ac:dyDescent="0.3">
      <c r="A2103">
        <v>2101</v>
      </c>
      <c r="B2103" s="1">
        <v>176.119</v>
      </c>
      <c r="C2103" s="1">
        <v>176.119</v>
      </c>
      <c r="D2103" s="1">
        <v>9284.9097000000002</v>
      </c>
      <c r="E2103" s="1">
        <v>118.134</v>
      </c>
      <c r="F2103" s="1">
        <v>890.16920000000005</v>
      </c>
      <c r="G2103" s="1">
        <v>0.1696</v>
      </c>
    </row>
    <row r="2104" spans="1:7" x14ac:dyDescent="0.3">
      <c r="A2104">
        <v>2102</v>
      </c>
      <c r="B2104" s="1">
        <v>176.203</v>
      </c>
      <c r="C2104" s="1">
        <v>176.203</v>
      </c>
      <c r="D2104" s="1">
        <v>9348.1025000000009</v>
      </c>
      <c r="E2104" s="1">
        <v>112.04900000000001</v>
      </c>
      <c r="F2104" s="1">
        <v>971.32429999999999</v>
      </c>
      <c r="G2104" s="1">
        <v>0.432</v>
      </c>
    </row>
    <row r="2105" spans="1:7" x14ac:dyDescent="0.3">
      <c r="A2105">
        <v>2103</v>
      </c>
      <c r="B2105" s="1">
        <v>176.28700000000001</v>
      </c>
      <c r="C2105" s="1">
        <v>176.28700000000001</v>
      </c>
      <c r="D2105" s="1">
        <v>9399.9488000000001</v>
      </c>
      <c r="E2105" s="1">
        <v>109.40300000000001</v>
      </c>
      <c r="F2105" s="1">
        <v>1053.6278</v>
      </c>
      <c r="G2105" s="1">
        <v>0.3523</v>
      </c>
    </row>
    <row r="2106" spans="1:7" x14ac:dyDescent="0.3">
      <c r="A2106">
        <v>2104</v>
      </c>
      <c r="B2106" s="1">
        <v>176.37100000000001</v>
      </c>
      <c r="C2106" s="1">
        <v>176.37100000000001</v>
      </c>
      <c r="D2106" s="1">
        <v>9325.8670000000002</v>
      </c>
      <c r="E2106" s="1">
        <v>130.95400000000001</v>
      </c>
      <c r="F2106" s="1">
        <v>55.164900000000003</v>
      </c>
      <c r="G2106" s="1">
        <v>8.4400000000000003E-2</v>
      </c>
    </row>
    <row r="2107" spans="1:7" x14ac:dyDescent="0.3">
      <c r="A2107">
        <v>2105</v>
      </c>
      <c r="B2107" s="1">
        <v>176.45500000000001</v>
      </c>
      <c r="C2107" s="1">
        <v>176.45500000000001</v>
      </c>
      <c r="D2107" s="1">
        <v>9249.8133999999991</v>
      </c>
      <c r="E2107" s="1">
        <v>107.724</v>
      </c>
      <c r="F2107" s="1">
        <v>1006.9796</v>
      </c>
      <c r="G2107" s="1">
        <v>5.8599999999999999E-2</v>
      </c>
    </row>
    <row r="2108" spans="1:7" x14ac:dyDescent="0.3">
      <c r="A2108">
        <v>2106</v>
      </c>
      <c r="B2108" s="1">
        <v>176.53899999999999</v>
      </c>
      <c r="C2108" s="1">
        <v>176.53899999999999</v>
      </c>
      <c r="D2108" s="1">
        <v>9488.8651000000009</v>
      </c>
      <c r="E2108" s="1">
        <v>108.197</v>
      </c>
      <c r="F2108" s="1">
        <v>1087.7849000000001</v>
      </c>
      <c r="G2108" s="1">
        <v>0.72960000000000003</v>
      </c>
    </row>
    <row r="2109" spans="1:7" x14ac:dyDescent="0.3">
      <c r="A2109">
        <v>2107</v>
      </c>
      <c r="B2109" s="1">
        <v>176.62200000000001</v>
      </c>
      <c r="C2109" s="1">
        <v>176.62200000000001</v>
      </c>
      <c r="D2109" s="1">
        <v>9089.8161</v>
      </c>
      <c r="E2109" s="1">
        <v>118.84399999999999</v>
      </c>
      <c r="F2109" s="1">
        <v>870.59230000000002</v>
      </c>
      <c r="G2109" s="1">
        <v>7.7899999999999997E-2</v>
      </c>
    </row>
    <row r="2110" spans="1:7" x14ac:dyDescent="0.3">
      <c r="A2110">
        <v>2108</v>
      </c>
      <c r="B2110" s="1">
        <v>176.70599999999999</v>
      </c>
      <c r="C2110" s="1">
        <v>176.70599999999999</v>
      </c>
      <c r="D2110" s="1">
        <v>9222.3487000000005</v>
      </c>
      <c r="E2110" s="1">
        <v>116.45099999999999</v>
      </c>
      <c r="F2110" s="1">
        <v>1050.7273</v>
      </c>
      <c r="G2110" s="1">
        <v>6.0600000000000001E-2</v>
      </c>
    </row>
    <row r="2111" spans="1:7" x14ac:dyDescent="0.3">
      <c r="A2111">
        <v>2109</v>
      </c>
      <c r="B2111" s="1">
        <v>176.79</v>
      </c>
      <c r="C2111" s="1">
        <v>176.79</v>
      </c>
      <c r="D2111" s="1">
        <v>9199.7808000000005</v>
      </c>
      <c r="E2111" s="1">
        <v>108.607</v>
      </c>
      <c r="F2111" s="1">
        <v>1204.9842000000001</v>
      </c>
      <c r="G2111" s="1">
        <v>5.1799999999999999E-2</v>
      </c>
    </row>
    <row r="2112" spans="1:7" x14ac:dyDescent="0.3">
      <c r="A2112">
        <v>2110</v>
      </c>
      <c r="B2112" s="1">
        <v>176.874</v>
      </c>
      <c r="C2112" s="1">
        <v>176.874</v>
      </c>
      <c r="D2112" s="1">
        <v>9241.1442999999999</v>
      </c>
      <c r="E2112" s="1">
        <v>148.64599999999999</v>
      </c>
      <c r="F2112" s="1">
        <v>1100.1352999999999</v>
      </c>
      <c r="G2112" s="1">
        <v>5.1400000000000001E-2</v>
      </c>
    </row>
    <row r="2113" spans="1:7" x14ac:dyDescent="0.3">
      <c r="A2113">
        <v>2111</v>
      </c>
      <c r="B2113" s="1">
        <v>176.958</v>
      </c>
      <c r="C2113" s="1">
        <v>176.958</v>
      </c>
      <c r="D2113" s="1">
        <v>9324.3408999999992</v>
      </c>
      <c r="E2113" s="1">
        <v>118.04300000000001</v>
      </c>
      <c r="F2113" s="1">
        <v>1027.7201</v>
      </c>
      <c r="G2113" s="1">
        <v>7.1900000000000006E-2</v>
      </c>
    </row>
    <row r="2114" spans="1:7" x14ac:dyDescent="0.3">
      <c r="A2114">
        <v>2112</v>
      </c>
      <c r="B2114" s="1">
        <v>177.042</v>
      </c>
      <c r="C2114" s="1">
        <v>177.042</v>
      </c>
      <c r="D2114" s="1">
        <v>9219.9688999999998</v>
      </c>
      <c r="E2114" s="1">
        <v>128.98699999999999</v>
      </c>
      <c r="F2114" s="1">
        <v>1071.5283999999999</v>
      </c>
      <c r="G2114" s="1">
        <v>4.7500000000000001E-2</v>
      </c>
    </row>
    <row r="2115" spans="1:7" x14ac:dyDescent="0.3">
      <c r="A2115">
        <v>2113</v>
      </c>
      <c r="B2115" s="1">
        <v>177.126</v>
      </c>
      <c r="C2115" s="1">
        <v>177.126</v>
      </c>
      <c r="D2115" s="1">
        <v>9300.4851999999992</v>
      </c>
      <c r="E2115" s="1">
        <v>128.59800000000001</v>
      </c>
      <c r="F2115" s="1">
        <v>1033.8941</v>
      </c>
      <c r="G2115" s="1">
        <v>0.12770000000000001</v>
      </c>
    </row>
    <row r="2116" spans="1:7" x14ac:dyDescent="0.3">
      <c r="A2116">
        <v>2114</v>
      </c>
      <c r="B2116" s="1">
        <v>177.209</v>
      </c>
      <c r="C2116" s="1">
        <v>177.209</v>
      </c>
      <c r="D2116" s="1">
        <v>9376.5136000000002</v>
      </c>
      <c r="E2116" s="1">
        <v>106.374</v>
      </c>
      <c r="F2116" s="1">
        <v>978.07749999999999</v>
      </c>
      <c r="G2116" s="1">
        <v>0.25190000000000001</v>
      </c>
    </row>
    <row r="2117" spans="1:7" x14ac:dyDescent="0.3">
      <c r="A2117">
        <v>2115</v>
      </c>
      <c r="B2117" s="1">
        <v>177.29300000000001</v>
      </c>
      <c r="C2117" s="1">
        <v>177.29300000000001</v>
      </c>
      <c r="D2117" s="1">
        <v>9367.9766</v>
      </c>
      <c r="E2117" s="1">
        <v>125.837</v>
      </c>
      <c r="F2117" s="1">
        <v>1003.9833</v>
      </c>
      <c r="G2117" s="1">
        <v>0.24060000000000001</v>
      </c>
    </row>
    <row r="2118" spans="1:7" x14ac:dyDescent="0.3">
      <c r="A2118">
        <v>2116</v>
      </c>
      <c r="B2118" s="1">
        <v>177.37700000000001</v>
      </c>
      <c r="C2118" s="1">
        <v>177.37700000000001</v>
      </c>
      <c r="D2118" s="1">
        <v>9435.6592000000001</v>
      </c>
      <c r="E2118" s="1">
        <v>118.93300000000001</v>
      </c>
      <c r="F2118" s="1">
        <v>969.53599999999994</v>
      </c>
      <c r="G2118" s="1">
        <v>0.64370000000000005</v>
      </c>
    </row>
    <row r="2119" spans="1:7" x14ac:dyDescent="0.3">
      <c r="A2119">
        <v>2117</v>
      </c>
      <c r="B2119" s="1">
        <v>177.46100000000001</v>
      </c>
      <c r="C2119" s="1">
        <v>177.46100000000001</v>
      </c>
      <c r="D2119" s="1">
        <v>9310.2021000000004</v>
      </c>
      <c r="E2119" s="1">
        <v>118.96299999999999</v>
      </c>
      <c r="F2119" s="1">
        <v>1097.3028999999999</v>
      </c>
      <c r="G2119" s="1">
        <v>0.21029999999999999</v>
      </c>
    </row>
    <row r="2120" spans="1:7" x14ac:dyDescent="0.3">
      <c r="A2120">
        <v>2118</v>
      </c>
      <c r="B2120" s="1">
        <v>177.54499999999999</v>
      </c>
      <c r="C2120" s="1">
        <v>177.54499999999999</v>
      </c>
      <c r="D2120" s="1">
        <v>9357.1993000000002</v>
      </c>
      <c r="E2120" s="1">
        <v>112.76300000000001</v>
      </c>
      <c r="F2120" s="1">
        <v>991.42449999999997</v>
      </c>
      <c r="G2120" s="1">
        <v>0.2298</v>
      </c>
    </row>
    <row r="2121" spans="1:7" x14ac:dyDescent="0.3">
      <c r="A2121">
        <v>2119</v>
      </c>
      <c r="B2121" s="1">
        <v>177.62899999999999</v>
      </c>
      <c r="C2121" s="1">
        <v>177.62899999999999</v>
      </c>
      <c r="D2121" s="1">
        <v>9366.0035000000007</v>
      </c>
      <c r="E2121" s="1">
        <v>123.349</v>
      </c>
      <c r="F2121" s="1">
        <v>941.71389999999997</v>
      </c>
      <c r="G2121" s="1">
        <v>0.2843</v>
      </c>
    </row>
    <row r="2122" spans="1:7" x14ac:dyDescent="0.3">
      <c r="A2122">
        <v>2120</v>
      </c>
      <c r="B2122" s="1">
        <v>177.71199999999999</v>
      </c>
      <c r="C2122" s="1">
        <v>177.71199999999999</v>
      </c>
      <c r="D2122" s="1">
        <v>9334.7093999999997</v>
      </c>
      <c r="E2122" s="1">
        <v>118.801</v>
      </c>
      <c r="F2122" s="1">
        <v>1127.0980999999999</v>
      </c>
      <c r="G2122" s="1">
        <v>0.124</v>
      </c>
    </row>
    <row r="2123" spans="1:7" x14ac:dyDescent="0.3">
      <c r="A2123">
        <v>2121</v>
      </c>
      <c r="B2123" s="1">
        <v>177.79599999999999</v>
      </c>
      <c r="C2123" s="1">
        <v>177.79599999999999</v>
      </c>
      <c r="D2123" s="1">
        <v>9182.1669000000002</v>
      </c>
      <c r="E2123" s="1">
        <v>122.654</v>
      </c>
      <c r="F2123" s="1">
        <v>949.86260000000004</v>
      </c>
      <c r="G2123" s="1">
        <v>2.7300000000000001E-2</v>
      </c>
    </row>
    <row r="2124" spans="1:7" x14ac:dyDescent="0.3">
      <c r="A2124">
        <v>2122</v>
      </c>
      <c r="B2124" s="1">
        <v>177.88</v>
      </c>
      <c r="C2124" s="1">
        <v>177.88</v>
      </c>
      <c r="D2124" s="1">
        <v>9306.3492999999999</v>
      </c>
      <c r="E2124" s="1">
        <v>122.742</v>
      </c>
      <c r="F2124" s="1">
        <v>127.4512</v>
      </c>
      <c r="G2124" s="1">
        <v>0.12089999999999999</v>
      </c>
    </row>
    <row r="2125" spans="1:7" x14ac:dyDescent="0.3">
      <c r="A2125">
        <v>2123</v>
      </c>
      <c r="B2125" s="1">
        <v>177.964</v>
      </c>
      <c r="C2125" s="1">
        <v>177.964</v>
      </c>
      <c r="D2125" s="1">
        <v>9194.5678000000007</v>
      </c>
      <c r="E2125" s="1">
        <v>114.485</v>
      </c>
      <c r="F2125" s="1">
        <v>883.5652</v>
      </c>
      <c r="G2125" s="1">
        <v>9.2999999999999999E-2</v>
      </c>
    </row>
    <row r="2126" spans="1:7" x14ac:dyDescent="0.3">
      <c r="A2126">
        <v>2124</v>
      </c>
      <c r="B2126" s="1">
        <v>178.048</v>
      </c>
      <c r="C2126" s="1">
        <v>178.048</v>
      </c>
      <c r="D2126" s="1">
        <v>9063.2703000000001</v>
      </c>
      <c r="E2126" s="1">
        <v>114.539</v>
      </c>
      <c r="F2126" s="1">
        <v>961.73699999999997</v>
      </c>
      <c r="G2126" s="1">
        <v>7.5800000000000006E-2</v>
      </c>
    </row>
    <row r="2127" spans="1:7" x14ac:dyDescent="0.3">
      <c r="A2127" t="s">
        <v>133</v>
      </c>
      <c r="B2127" s="1" t="s">
        <v>134</v>
      </c>
      <c r="C2127" s="1" t="s">
        <v>134</v>
      </c>
      <c r="D2127" s="1" t="s">
        <v>135</v>
      </c>
      <c r="E2127" s="1" t="s">
        <v>136</v>
      </c>
      <c r="F2127" s="1" t="s">
        <v>137</v>
      </c>
      <c r="G2127" s="1" t="s">
        <v>135</v>
      </c>
    </row>
  </sheetData>
  <phoneticPr fontId="1" type="noConversion"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workbookViewId="0">
      <selection activeCell="C1" sqref="C1:C10"/>
    </sheetView>
  </sheetViews>
  <sheetFormatPr defaultRowHeight="14" x14ac:dyDescent="0.3"/>
  <sheetData>
    <row r="1" spans="1:4" x14ac:dyDescent="0.3">
      <c r="A1" t="s">
        <v>145</v>
      </c>
      <c r="B1" t="s">
        <v>147</v>
      </c>
      <c r="C1" t="s">
        <v>151</v>
      </c>
      <c r="D1">
        <v>5.9101654846335601</v>
      </c>
    </row>
    <row r="2" spans="1:4" x14ac:dyDescent="0.3">
      <c r="A2">
        <v>185.65</v>
      </c>
      <c r="B2">
        <v>108.31293583627473</v>
      </c>
      <c r="C2">
        <v>154672.28650025101</v>
      </c>
      <c r="D2">
        <v>-7.5000000000000098</v>
      </c>
    </row>
    <row r="3" spans="1:4" x14ac:dyDescent="0.3">
      <c r="A3">
        <v>185.80000000000004</v>
      </c>
      <c r="B3">
        <v>108.33616414580314</v>
      </c>
      <c r="C3">
        <v>146592.94002865301</v>
      </c>
      <c r="D3">
        <v>-3.6</v>
      </c>
    </row>
    <row r="4" spans="1:4" x14ac:dyDescent="0.3">
      <c r="A4">
        <v>186.00000000000009</v>
      </c>
      <c r="B4">
        <v>108.36868417893868</v>
      </c>
      <c r="C4">
        <v>109322.15067859599</v>
      </c>
      <c r="D4">
        <v>2.0999999999999899</v>
      </c>
    </row>
    <row r="5" spans="1:4" x14ac:dyDescent="0.3">
      <c r="A5">
        <v>186.20000000000013</v>
      </c>
      <c r="B5">
        <v>108.4023570372908</v>
      </c>
      <c r="C5">
        <v>95493.216074858603</v>
      </c>
      <c r="D5">
        <v>8.3999999999999897</v>
      </c>
    </row>
    <row r="6" spans="1:4" x14ac:dyDescent="0.3">
      <c r="A6">
        <v>186.40000000000018</v>
      </c>
      <c r="B6">
        <v>108.4358240253424</v>
      </c>
      <c r="C6">
        <v>116975.89797566801</v>
      </c>
      <c r="D6">
        <v>15.299999999999899</v>
      </c>
    </row>
    <row r="7" spans="1:4" x14ac:dyDescent="0.3">
      <c r="A7">
        <v>186.60000000000022</v>
      </c>
      <c r="B7">
        <v>108.46854107558954</v>
      </c>
      <c r="C7">
        <v>107122.12735605599</v>
      </c>
      <c r="D7">
        <v>20.6999999999999</v>
      </c>
    </row>
    <row r="8" spans="1:4" x14ac:dyDescent="0.3">
      <c r="A8">
        <v>186.80000000000027</v>
      </c>
      <c r="B8">
        <v>108.50263569130351</v>
      </c>
      <c r="C8">
        <v>128634.373543277</v>
      </c>
      <c r="D8">
        <v>26.399999999999899</v>
      </c>
    </row>
    <row r="9" spans="1:4" x14ac:dyDescent="0.3">
      <c r="A9">
        <v>187.00000000000031</v>
      </c>
      <c r="B9">
        <v>108.54059878805529</v>
      </c>
      <c r="C9">
        <v>770186.80884932401</v>
      </c>
      <c r="D9">
        <v>-13.5</v>
      </c>
    </row>
    <row r="10" spans="1:4" x14ac:dyDescent="0.3">
      <c r="A10">
        <v>187.10000000000034</v>
      </c>
      <c r="B10">
        <v>108.56022981876026</v>
      </c>
      <c r="C10">
        <v>8320551.1558418404</v>
      </c>
      <c r="D10">
        <v>-13.2</v>
      </c>
    </row>
  </sheetData>
  <phoneticPr fontId="1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"/>
  <sheetViews>
    <sheetView workbookViewId="0">
      <selection activeCell="H3" sqref="H3"/>
    </sheetView>
  </sheetViews>
  <sheetFormatPr defaultRowHeight="14" x14ac:dyDescent="0.3"/>
  <cols>
    <col min="1" max="1" width="10.1640625" bestFit="1" customWidth="1"/>
    <col min="2" max="2" width="5" customWidth="1"/>
    <col min="4" max="4" width="10.1640625" bestFit="1" customWidth="1"/>
    <col min="5" max="5" width="10.1640625" customWidth="1"/>
    <col min="6" max="6" width="10.1640625" bestFit="1" customWidth="1"/>
    <col min="7" max="7" width="5.75" customWidth="1"/>
    <col min="8" max="8" width="12.5" bestFit="1" customWidth="1"/>
    <col min="10" max="10" width="12.5" bestFit="1" customWidth="1"/>
    <col min="11" max="11" width="8.83203125" customWidth="1"/>
    <col min="12" max="12" width="4.1640625" customWidth="1"/>
    <col min="13" max="13" width="9.75" customWidth="1"/>
    <col min="14" max="14" width="8.9140625" customWidth="1"/>
  </cols>
  <sheetData>
    <row r="1" spans="1:14" x14ac:dyDescent="0.3">
      <c r="A1" t="s">
        <v>157</v>
      </c>
      <c r="B1" t="s">
        <v>156</v>
      </c>
      <c r="C1" t="s">
        <v>152</v>
      </c>
      <c r="D1" t="s">
        <v>153</v>
      </c>
      <c r="E1" s="98" t="s">
        <v>160</v>
      </c>
      <c r="F1" t="s">
        <v>154</v>
      </c>
      <c r="G1" s="98" t="s">
        <v>161</v>
      </c>
      <c r="H1" t="s">
        <v>155</v>
      </c>
      <c r="I1" s="98" t="s">
        <v>158</v>
      </c>
      <c r="J1" s="99" t="s">
        <v>159</v>
      </c>
      <c r="K1" s="98" t="s">
        <v>162</v>
      </c>
      <c r="L1" s="98" t="s">
        <v>163</v>
      </c>
      <c r="M1" s="98" t="s">
        <v>164</v>
      </c>
      <c r="N1" s="98" t="s">
        <v>165</v>
      </c>
    </row>
    <row r="2" spans="1:14" x14ac:dyDescent="0.3">
      <c r="A2">
        <f>19750+244732800</f>
        <v>244752550</v>
      </c>
      <c r="B2">
        <f>126</f>
        <v>126</v>
      </c>
      <c r="C2">
        <f>A2/B2</f>
        <v>1942480.5555555555</v>
      </c>
      <c r="D2">
        <f>19810+244732800</f>
        <v>244752610</v>
      </c>
      <c r="E2">
        <v>31</v>
      </c>
      <c r="F2">
        <f>19600+244732800</f>
        <v>244752400</v>
      </c>
      <c r="G2">
        <v>30.15</v>
      </c>
      <c r="H2">
        <f>(D2-F2)/2/C2</f>
        <v>5.4054595141092503E-5</v>
      </c>
      <c r="I2">
        <f>(E2+G2)/2/B2</f>
        <v>0.24265873015873016</v>
      </c>
      <c r="J2">
        <f>(E2-G2-2*H2*I2)/2/C2</f>
        <v>2.187856562914407E-7</v>
      </c>
      <c r="K2">
        <v>1.3656999999999999</v>
      </c>
      <c r="L2">
        <f>1.3359</f>
        <v>1.3359000000000001</v>
      </c>
      <c r="M2">
        <f>ABS(1/K2/K2-1/L2/L2)</f>
        <v>2.418682114812698E-2</v>
      </c>
      <c r="N2">
        <f>(J2/H2)/(I2/C2)*M2</f>
        <v>783.65657158531735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data</vt:lpstr>
      <vt:lpstr>Sheet2</vt:lpstr>
      <vt:lpstr>BeamPositionDeviation</vt:lpstr>
      <vt:lpstr>estimated resolving power</vt:lpstr>
      <vt:lpstr>moq</vt:lpstr>
      <vt:lpstr>Brho-C</vt:lpstr>
      <vt:lpstr>Sheet1</vt:lpstr>
      <vt:lpstr>Sheet3</vt:lpstr>
      <vt:lpstr>side band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2024-05-14T16:20:27Z</dcterms:modified>
</cp:coreProperties>
</file>